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384F6C5A-3FE6-461C-8BD3-B08031505138}" xr6:coauthVersionLast="47" xr6:coauthVersionMax="47" xr10:uidLastSave="{00000000-0000-0000-0000-000000000000}"/>
  <bookViews>
    <workbookView xWindow="-21765" yWindow="1215" windowWidth="21600" windowHeight="11295" firstSheet="4" activeTab="4" xr2:uid="{00000000-000D-0000-FFFF-FFFF00000000}"/>
  </bookViews>
  <sheets>
    <sheet name="Rekapitulace stavby" sheetId="1" r:id="rId1"/>
    <sheet name="D1.1 - Stavba - DP10" sheetId="2" r:id="rId2"/>
    <sheet name="D1.4.1 - Zdravotně techni..." sheetId="3" r:id="rId3"/>
    <sheet name="D1.4.2 - Chlazení - DP10" sheetId="4" r:id="rId4"/>
    <sheet name="D1.4.4 - Elektroinstalace..." sheetId="5" r:id="rId5"/>
    <sheet name="D1.4.5 - Měření a regulac..." sheetId="6" r:id="rId6"/>
    <sheet name="D1.4.6 - Stínění - DP10" sheetId="7" r:id="rId7"/>
  </sheets>
  <definedNames>
    <definedName name="_xlnm._FilterDatabase" localSheetId="1" hidden="1">'D1.1 - Stavba - DP10'!$C$95:$K$283</definedName>
    <definedName name="_xlnm._FilterDatabase" localSheetId="2" hidden="1">'D1.4.1 - Zdravotně techni...'!$C$85:$K$127</definedName>
    <definedName name="_xlnm._FilterDatabase" localSheetId="3" hidden="1">'D1.4.2 - Chlazení - DP10'!$C$89:$K$176</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DP10'!$C$83:$K$108</definedName>
    <definedName name="_xlnm.Print_Area" localSheetId="1">'D1.1 - Stavba - DP10'!$C$4:$J$39,'D1.1 - Stavba - DP10'!$C$45:$J$77,'D1.1 - Stavba - DP10'!$C$83:$K$283</definedName>
    <definedName name="_xlnm.Print_Area" localSheetId="2">'D1.4.1 - Zdravotně techni...'!$C$4:$J$39,'D1.4.1 - Zdravotně techni...'!$C$45:$J$67,'D1.4.1 - Zdravotně techni...'!$C$73:$K$127</definedName>
    <definedName name="_xlnm.Print_Area" localSheetId="3">'D1.4.2 - Chlazení - DP10'!$C$4:$J$39,'D1.4.2 - Chlazení - DP10'!$C$45:$J$71,'D1.4.2 - Chlazení - DP10'!$C$77:$K$176</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DP10'!$C$4:$J$39,'D1.4.6 - Stínění - DP10'!$C$45:$J$65,'D1.4.6 - Stínění - DP10'!$C$71:$K$108</definedName>
    <definedName name="_xlnm.Print_Area" localSheetId="0">'Rekapitulace stavby'!$D$4:$AO$36,'Rekapitulace stavby'!$C$42:$AQ$61</definedName>
    <definedName name="_xlnm.Print_Titles" localSheetId="1">'D1.1 - Stavba - DP10'!$95:$95</definedName>
    <definedName name="_xlnm.Print_Titles" localSheetId="2">'D1.4.1 - Zdravotně techni...'!$85:$85</definedName>
    <definedName name="_xlnm.Print_Titles" localSheetId="3">'D1.4.2 - Chlazení - DP10'!$89:$89</definedName>
    <definedName name="_xlnm.Print_Titles" localSheetId="4">'D1.4.4 - Elektroinstalace...'!$85:$85</definedName>
    <definedName name="_xlnm.Print_Titles" localSheetId="5">'D1.4.5 - Měření a regulac...'!$84:$84</definedName>
    <definedName name="_xlnm.Print_Titles" localSheetId="6">'D1.4.6 - Stínění - DP10'!$83:$83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7" i="7" l="1"/>
  <c r="J104" i="7"/>
  <c r="J102" i="7"/>
  <c r="J98" i="7"/>
  <c r="J96" i="7"/>
  <c r="J95" i="7"/>
  <c r="J94" i="7"/>
  <c r="J93" i="7"/>
  <c r="J92"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75" i="4"/>
  <c r="J173" i="4"/>
  <c r="J172" i="4"/>
  <c r="J170" i="4"/>
  <c r="J169" i="4"/>
  <c r="J168" i="4"/>
  <c r="J167" i="4"/>
  <c r="J166" i="4"/>
  <c r="J165" i="4"/>
  <c r="J164" i="4"/>
  <c r="J163" i="4"/>
  <c r="J162" i="4"/>
  <c r="J161" i="4"/>
  <c r="J158" i="4"/>
  <c r="J157" i="4"/>
  <c r="J155" i="4"/>
  <c r="J152" i="4"/>
  <c r="J150" i="4"/>
  <c r="J148" i="4"/>
  <c r="J146" i="4"/>
  <c r="J144" i="4"/>
  <c r="J142" i="4"/>
  <c r="J139" i="4"/>
  <c r="J137" i="4"/>
  <c r="J135" i="4"/>
  <c r="J133" i="4"/>
  <c r="J131" i="4"/>
  <c r="J129" i="4"/>
  <c r="J127" i="4"/>
  <c r="J125" i="4"/>
  <c r="J122" i="4"/>
  <c r="J121" i="4"/>
  <c r="J118" i="4"/>
  <c r="J116" i="4"/>
  <c r="J114" i="4"/>
  <c r="J111" i="4"/>
  <c r="J109" i="4"/>
  <c r="J106" i="4"/>
  <c r="J103" i="4"/>
  <c r="J101" i="4"/>
  <c r="J99" i="4"/>
  <c r="J96" i="4"/>
  <c r="J94" i="4"/>
  <c r="J92" i="4"/>
  <c r="J126" i="3"/>
  <c r="J123" i="3"/>
  <c r="J119" i="3"/>
  <c r="J116" i="3"/>
  <c r="J114" i="3"/>
  <c r="J112" i="3"/>
  <c r="J110" i="3"/>
  <c r="J108" i="3"/>
  <c r="J105" i="3"/>
  <c r="J102" i="3"/>
  <c r="J100" i="3"/>
  <c r="J99" i="3"/>
  <c r="J96" i="3"/>
  <c r="J94" i="3"/>
  <c r="J93" i="3"/>
  <c r="J91" i="3"/>
  <c r="J89" i="3"/>
  <c r="J281" i="2"/>
  <c r="J278" i="2"/>
  <c r="J275" i="2"/>
  <c r="J272" i="2"/>
  <c r="J270" i="2"/>
  <c r="J266" i="2"/>
  <c r="J263" i="2"/>
  <c r="J259" i="2"/>
  <c r="J256" i="2"/>
  <c r="J247" i="2"/>
  <c r="J245" i="2"/>
  <c r="J239" i="2"/>
  <c r="J237" i="2"/>
  <c r="J234" i="2"/>
  <c r="J232" i="2"/>
  <c r="J226" i="2"/>
  <c r="J224" i="2"/>
  <c r="J222" i="2"/>
  <c r="J221" i="2"/>
  <c r="J218" i="2"/>
  <c r="J211" i="2"/>
  <c r="J208" i="2"/>
  <c r="J206" i="2"/>
  <c r="J204" i="2"/>
  <c r="J202" i="2"/>
  <c r="J200" i="2"/>
  <c r="J198" i="2"/>
  <c r="J196" i="2"/>
  <c r="J193" i="2"/>
  <c r="J190" i="2"/>
  <c r="J187" i="2"/>
  <c r="J184" i="2"/>
  <c r="J182" i="2"/>
  <c r="J181" i="2"/>
  <c r="J179" i="2"/>
  <c r="J175" i="2"/>
  <c r="J172" i="2"/>
  <c r="J170" i="2"/>
  <c r="J167" i="2"/>
  <c r="J165" i="2"/>
  <c r="J163" i="2"/>
  <c r="J157" i="2"/>
  <c r="J154" i="2"/>
  <c r="J148" i="2"/>
  <c r="J146" i="2"/>
  <c r="J143" i="2"/>
  <c r="J142" i="2"/>
  <c r="J141" i="2"/>
  <c r="J139" i="2"/>
  <c r="J138" i="2"/>
  <c r="J137" i="2"/>
  <c r="J135" i="2"/>
  <c r="J132" i="2"/>
  <c r="J123" i="2"/>
  <c r="J120" i="2"/>
  <c r="J118" i="2"/>
  <c r="J112" i="2"/>
  <c r="J106" i="2"/>
  <c r="J99" i="2"/>
  <c r="BK107" i="7"/>
  <c r="BK104" i="7"/>
  <c r="BK102" i="7"/>
  <c r="BK98" i="7"/>
  <c r="BK96" i="7"/>
  <c r="BK95" i="7"/>
  <c r="BK94"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75" i="4"/>
  <c r="BK173" i="4"/>
  <c r="BK172" i="4"/>
  <c r="BK170" i="4"/>
  <c r="BK169" i="4"/>
  <c r="BK168" i="4"/>
  <c r="BK167" i="4"/>
  <c r="BK166" i="4"/>
  <c r="BK165" i="4"/>
  <c r="BK164" i="4"/>
  <c r="BK163" i="4"/>
  <c r="BK162" i="4"/>
  <c r="BK161" i="4"/>
  <c r="BK158" i="4"/>
  <c r="BK157" i="4"/>
  <c r="BK155" i="4"/>
  <c r="BK152" i="4"/>
  <c r="BK150" i="4"/>
  <c r="BK148" i="4"/>
  <c r="BK146" i="4"/>
  <c r="BK144" i="4"/>
  <c r="BK142" i="4"/>
  <c r="BK139" i="4"/>
  <c r="BK137" i="4"/>
  <c r="BK135" i="4"/>
  <c r="BK133" i="4"/>
  <c r="BK131" i="4"/>
  <c r="BK129" i="4"/>
  <c r="BK127" i="4"/>
  <c r="BK125" i="4"/>
  <c r="BK122" i="4"/>
  <c r="BK121" i="4"/>
  <c r="BK118" i="4"/>
  <c r="BK116" i="4"/>
  <c r="BK114" i="4"/>
  <c r="BK111" i="4"/>
  <c r="BK109" i="4"/>
  <c r="BK106" i="4"/>
  <c r="BK103" i="4"/>
  <c r="BK101" i="4"/>
  <c r="BK99" i="4"/>
  <c r="BK96" i="4"/>
  <c r="BK94" i="4"/>
  <c r="BK92" i="4"/>
  <c r="BK126" i="3"/>
  <c r="BK123" i="3"/>
  <c r="BK119" i="3"/>
  <c r="BK116" i="3"/>
  <c r="BK114" i="3"/>
  <c r="BK112" i="3"/>
  <c r="BK110" i="3"/>
  <c r="BK108" i="3"/>
  <c r="BK105" i="3"/>
  <c r="BK102" i="3"/>
  <c r="BK100" i="3"/>
  <c r="BK99" i="3"/>
  <c r="BK96" i="3"/>
  <c r="BK94" i="3"/>
  <c r="BK93" i="3"/>
  <c r="BK91" i="3"/>
  <c r="BK89" i="3"/>
  <c r="BK281" i="2"/>
  <c r="BK278" i="2"/>
  <c r="BK275" i="2"/>
  <c r="BK272" i="2"/>
  <c r="BK270" i="2"/>
  <c r="BK266" i="2"/>
  <c r="BK263" i="2"/>
  <c r="BK259" i="2"/>
  <c r="BK256" i="2"/>
  <c r="BK247" i="2"/>
  <c r="BK245" i="2"/>
  <c r="BK239" i="2"/>
  <c r="BK237" i="2"/>
  <c r="BK234" i="2"/>
  <c r="BK232" i="2"/>
  <c r="BK226" i="2"/>
  <c r="BK224" i="2"/>
  <c r="BK222" i="2"/>
  <c r="BK221" i="2"/>
  <c r="BK218" i="2"/>
  <c r="BK211" i="2"/>
  <c r="BK208" i="2"/>
  <c r="BK206" i="2"/>
  <c r="BK204" i="2"/>
  <c r="BK202" i="2"/>
  <c r="BK200" i="2"/>
  <c r="BK198" i="2"/>
  <c r="BK196" i="2"/>
  <c r="BK193" i="2"/>
  <c r="BK190" i="2"/>
  <c r="BK187" i="2"/>
  <c r="BK184" i="2"/>
  <c r="BK182" i="2"/>
  <c r="BK181" i="2"/>
  <c r="BK179" i="2"/>
  <c r="BK175" i="2"/>
  <c r="BK172" i="2"/>
  <c r="BK170" i="2"/>
  <c r="BK167" i="2"/>
  <c r="BK165" i="2"/>
  <c r="BK163" i="2"/>
  <c r="BK157" i="2"/>
  <c r="BK154" i="2"/>
  <c r="BK148" i="2"/>
  <c r="BK146" i="2"/>
  <c r="BK143" i="2"/>
  <c r="BK142" i="2"/>
  <c r="BK141" i="2"/>
  <c r="BK139" i="2"/>
  <c r="BK138" i="2"/>
  <c r="BK137" i="2"/>
  <c r="BK135" i="2"/>
  <c r="BK132" i="2"/>
  <c r="BK123" i="2"/>
  <c r="BK120" i="2"/>
  <c r="BK118" i="2"/>
  <c r="BK112" i="2"/>
  <c r="BK106" i="2"/>
  <c r="BK99" i="2"/>
  <c r="J37" i="7"/>
  <c r="J36" i="7"/>
  <c r="AY60" i="1" s="1"/>
  <c r="J35" i="7"/>
  <c r="AX60" i="1" s="1"/>
  <c r="BI107" i="7"/>
  <c r="BH107" i="7"/>
  <c r="BG107" i="7"/>
  <c r="BF107" i="7"/>
  <c r="T107" i="7"/>
  <c r="T106" i="7" s="1"/>
  <c r="R107" i="7"/>
  <c r="R106" i="7" s="1"/>
  <c r="P107" i="7"/>
  <c r="P106" i="7" s="1"/>
  <c r="BI104" i="7"/>
  <c r="BH104" i="7"/>
  <c r="BG104" i="7"/>
  <c r="BF104" i="7"/>
  <c r="T104" i="7"/>
  <c r="R104" i="7"/>
  <c r="P104" i="7"/>
  <c r="BI102" i="7"/>
  <c r="BH102" i="7"/>
  <c r="BG102" i="7"/>
  <c r="BF102" i="7"/>
  <c r="T102" i="7"/>
  <c r="R102" i="7"/>
  <c r="P102" i="7"/>
  <c r="BI98" i="7"/>
  <c r="BH98" i="7"/>
  <c r="BG98" i="7"/>
  <c r="BF98" i="7"/>
  <c r="T98" i="7"/>
  <c r="R98" i="7"/>
  <c r="P98" i="7"/>
  <c r="BI96" i="7"/>
  <c r="BH96" i="7"/>
  <c r="BG96" i="7"/>
  <c r="BF96" i="7"/>
  <c r="T96" i="7"/>
  <c r="R96" i="7"/>
  <c r="P96" i="7"/>
  <c r="BI95" i="7"/>
  <c r="BH95" i="7"/>
  <c r="BG95" i="7"/>
  <c r="BF95" i="7"/>
  <c r="T95" i="7"/>
  <c r="R95" i="7"/>
  <c r="P95" i="7"/>
  <c r="BI94" i="7"/>
  <c r="BH94" i="7"/>
  <c r="BG94" i="7"/>
  <c r="BF94" i="7"/>
  <c r="T94" i="7"/>
  <c r="R94" i="7"/>
  <c r="P94"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c r="J17" i="7"/>
  <c r="J12" i="7"/>
  <c r="J78" i="7" s="1"/>
  <c r="E7" i="7"/>
  <c r="E48" i="7" s="1"/>
  <c r="J37" i="6"/>
  <c r="J36" i="6"/>
  <c r="AY59" i="1"/>
  <c r="J35" i="6"/>
  <c r="AX59" i="1"/>
  <c r="BI127" i="6"/>
  <c r="BH127" i="6"/>
  <c r="BG127" i="6"/>
  <c r="BF127" i="6"/>
  <c r="T127" i="6"/>
  <c r="T126" i="6"/>
  <c r="R127" i="6"/>
  <c r="R126" i="6"/>
  <c r="P127" i="6"/>
  <c r="P126"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55" i="6" s="1"/>
  <c r="J17" i="6"/>
  <c r="J12" i="6"/>
  <c r="J79" i="6"/>
  <c r="E7" i="6"/>
  <c r="E75" i="6" s="1"/>
  <c r="J37" i="5"/>
  <c r="J36" i="5"/>
  <c r="AY58" i="1" s="1"/>
  <c r="J35" i="5"/>
  <c r="AX58" i="1" s="1"/>
  <c r="BI117" i="5"/>
  <c r="BH117" i="5"/>
  <c r="BG117" i="5"/>
  <c r="BF117" i="5"/>
  <c r="T117" i="5"/>
  <c r="T116" i="5" s="1"/>
  <c r="T115" i="5" s="1"/>
  <c r="R117" i="5"/>
  <c r="R116" i="5" s="1"/>
  <c r="R115" i="5" s="1"/>
  <c r="P117" i="5"/>
  <c r="P116" i="5" s="1"/>
  <c r="P115" i="5" s="1"/>
  <c r="BI113" i="5"/>
  <c r="BH113" i="5"/>
  <c r="BG113" i="5"/>
  <c r="BF113" i="5"/>
  <c r="T113" i="5"/>
  <c r="T112" i="5"/>
  <c r="R113" i="5"/>
  <c r="R112" i="5"/>
  <c r="P113"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c r="P88" i="5"/>
  <c r="P87" i="5"/>
  <c r="J83" i="5"/>
  <c r="J82" i="5"/>
  <c r="F82" i="5"/>
  <c r="F80" i="5"/>
  <c r="E78" i="5"/>
  <c r="J55" i="5"/>
  <c r="J54" i="5"/>
  <c r="F54" i="5"/>
  <c r="F52" i="5"/>
  <c r="E50" i="5"/>
  <c r="J18" i="5"/>
  <c r="E18" i="5"/>
  <c r="F55" i="5" s="1"/>
  <c r="J17" i="5"/>
  <c r="J12" i="5"/>
  <c r="J52" i="5"/>
  <c r="E7" i="5"/>
  <c r="E48" i="5" s="1"/>
  <c r="J37" i="4"/>
  <c r="J36" i="4"/>
  <c r="AY57" i="1" s="1"/>
  <c r="J35" i="4"/>
  <c r="AX57" i="1" s="1"/>
  <c r="BI175" i="4"/>
  <c r="BH175" i="4"/>
  <c r="BG175" i="4"/>
  <c r="BF175" i="4"/>
  <c r="T175" i="4"/>
  <c r="T174" i="4" s="1"/>
  <c r="R175" i="4"/>
  <c r="R174" i="4" s="1"/>
  <c r="P175" i="4"/>
  <c r="P174" i="4" s="1"/>
  <c r="BI173" i="4"/>
  <c r="BH173" i="4"/>
  <c r="BG173" i="4"/>
  <c r="BF173" i="4"/>
  <c r="T173" i="4"/>
  <c r="R173" i="4"/>
  <c r="P173" i="4"/>
  <c r="BI172" i="4"/>
  <c r="BH172" i="4"/>
  <c r="BG172" i="4"/>
  <c r="BF172" i="4"/>
  <c r="T172" i="4"/>
  <c r="R172" i="4"/>
  <c r="P172"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58" i="4"/>
  <c r="BH158" i="4"/>
  <c r="BG158" i="4"/>
  <c r="BF158" i="4"/>
  <c r="T158" i="4"/>
  <c r="R158" i="4"/>
  <c r="P158"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2" i="4"/>
  <c r="BH122" i="4"/>
  <c r="BG122" i="4"/>
  <c r="BF122" i="4"/>
  <c r="T122" i="4"/>
  <c r="R122" i="4"/>
  <c r="P122" i="4"/>
  <c r="BI121" i="4"/>
  <c r="BH121" i="4"/>
  <c r="BG121" i="4"/>
  <c r="BF121" i="4"/>
  <c r="T121" i="4"/>
  <c r="R121" i="4"/>
  <c r="P121" i="4"/>
  <c r="BI118" i="4"/>
  <c r="BH118" i="4"/>
  <c r="BG118" i="4"/>
  <c r="BF118" i="4"/>
  <c r="T118" i="4"/>
  <c r="R118" i="4"/>
  <c r="P118" i="4"/>
  <c r="BI116" i="4"/>
  <c r="BH116" i="4"/>
  <c r="BG116" i="4"/>
  <c r="BF116" i="4"/>
  <c r="T116" i="4"/>
  <c r="R116" i="4"/>
  <c r="P116" i="4"/>
  <c r="BI114" i="4"/>
  <c r="BH114" i="4"/>
  <c r="BG114" i="4"/>
  <c r="BF114" i="4"/>
  <c r="T114" i="4"/>
  <c r="R114" i="4"/>
  <c r="P114" i="4"/>
  <c r="BI111" i="4"/>
  <c r="BH111" i="4"/>
  <c r="BG111" i="4"/>
  <c r="BF111" i="4"/>
  <c r="T111" i="4"/>
  <c r="R111" i="4"/>
  <c r="P111" i="4"/>
  <c r="BI109" i="4"/>
  <c r="BH109" i="4"/>
  <c r="BG109" i="4"/>
  <c r="BF109" i="4"/>
  <c r="T109" i="4"/>
  <c r="R109" i="4"/>
  <c r="P109" i="4"/>
  <c r="BI106" i="4"/>
  <c r="BH106" i="4"/>
  <c r="BG106" i="4"/>
  <c r="BF106" i="4"/>
  <c r="T106" i="4"/>
  <c r="T105" i="4" s="1"/>
  <c r="R106" i="4"/>
  <c r="R105" i="4" s="1"/>
  <c r="P106" i="4"/>
  <c r="P105" i="4" s="1"/>
  <c r="BI103" i="4"/>
  <c r="BH103" i="4"/>
  <c r="BG103" i="4"/>
  <c r="BF103" i="4"/>
  <c r="T103" i="4"/>
  <c r="R103" i="4"/>
  <c r="P103" i="4"/>
  <c r="BI101" i="4"/>
  <c r="BH101" i="4"/>
  <c r="BG101" i="4"/>
  <c r="BF101" i="4"/>
  <c r="T101" i="4"/>
  <c r="R101" i="4"/>
  <c r="P101" i="4"/>
  <c r="BI99" i="4"/>
  <c r="BH99" i="4"/>
  <c r="BG99" i="4"/>
  <c r="BF99" i="4"/>
  <c r="T99" i="4"/>
  <c r="R99" i="4"/>
  <c r="P99"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84" i="4" s="1"/>
  <c r="E7" i="4"/>
  <c r="E80" i="4" s="1"/>
  <c r="J37" i="3"/>
  <c r="J36" i="3"/>
  <c r="AY56" i="1" s="1"/>
  <c r="J35" i="3"/>
  <c r="AX56" i="1" s="1"/>
  <c r="BI126" i="3"/>
  <c r="BH126" i="3"/>
  <c r="BG126" i="3"/>
  <c r="BF126" i="3"/>
  <c r="T126" i="3"/>
  <c r="T125" i="3" s="1"/>
  <c r="R126" i="3"/>
  <c r="R125" i="3" s="1"/>
  <c r="P126" i="3"/>
  <c r="P125" i="3"/>
  <c r="BI123" i="3"/>
  <c r="BH123" i="3"/>
  <c r="BG123" i="3"/>
  <c r="BF123" i="3"/>
  <c r="T123" i="3"/>
  <c r="T122" i="3" s="1"/>
  <c r="T121" i="3" s="1"/>
  <c r="R123" i="3"/>
  <c r="R122" i="3" s="1"/>
  <c r="P123" i="3"/>
  <c r="P122" i="3"/>
  <c r="P121" i="3" s="1"/>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55" i="3"/>
  <c r="J17" i="3"/>
  <c r="J12" i="3"/>
  <c r="J52" i="3" s="1"/>
  <c r="E7" i="3"/>
  <c r="E76" i="3" s="1"/>
  <c r="J37" i="2"/>
  <c r="J36" i="2"/>
  <c r="AY55" i="1" s="1"/>
  <c r="J35" i="2"/>
  <c r="AX55" i="1"/>
  <c r="BI281" i="2"/>
  <c r="BH281" i="2"/>
  <c r="BG281" i="2"/>
  <c r="BF281" i="2"/>
  <c r="T281" i="2"/>
  <c r="R281" i="2"/>
  <c r="P281" i="2"/>
  <c r="BI278" i="2"/>
  <c r="BH278" i="2"/>
  <c r="BG278" i="2"/>
  <c r="BF278" i="2"/>
  <c r="T278" i="2"/>
  <c r="R278" i="2"/>
  <c r="P278" i="2"/>
  <c r="BI275" i="2"/>
  <c r="BH275" i="2"/>
  <c r="BG275" i="2"/>
  <c r="BF275" i="2"/>
  <c r="T275" i="2"/>
  <c r="R275" i="2"/>
  <c r="P275" i="2"/>
  <c r="BI272" i="2"/>
  <c r="BH272" i="2"/>
  <c r="BG272" i="2"/>
  <c r="BF272" i="2"/>
  <c r="T272" i="2"/>
  <c r="R272" i="2"/>
  <c r="P272" i="2"/>
  <c r="BI270" i="2"/>
  <c r="BH270" i="2"/>
  <c r="BG270" i="2"/>
  <c r="BF270" i="2"/>
  <c r="T270" i="2"/>
  <c r="R270" i="2"/>
  <c r="P270" i="2"/>
  <c r="BI266" i="2"/>
  <c r="BH266" i="2"/>
  <c r="BG266" i="2"/>
  <c r="BF266" i="2"/>
  <c r="T266" i="2"/>
  <c r="T265" i="2" s="1"/>
  <c r="R266" i="2"/>
  <c r="R265" i="2" s="1"/>
  <c r="P266" i="2"/>
  <c r="P265" i="2" s="1"/>
  <c r="BI263" i="2"/>
  <c r="BH263" i="2"/>
  <c r="BG263" i="2"/>
  <c r="BF263" i="2"/>
  <c r="T263" i="2"/>
  <c r="T262" i="2" s="1"/>
  <c r="R263" i="2"/>
  <c r="R262" i="2" s="1"/>
  <c r="P263" i="2"/>
  <c r="P262" i="2" s="1"/>
  <c r="BI259" i="2"/>
  <c r="BH259" i="2"/>
  <c r="BG259" i="2"/>
  <c r="BF259" i="2"/>
  <c r="T259" i="2"/>
  <c r="T258" i="2" s="1"/>
  <c r="R259" i="2"/>
  <c r="R258" i="2" s="1"/>
  <c r="P259" i="2"/>
  <c r="P258" i="2" s="1"/>
  <c r="BI256" i="2"/>
  <c r="BH256" i="2"/>
  <c r="BG256" i="2"/>
  <c r="BF256" i="2"/>
  <c r="T256" i="2"/>
  <c r="T255" i="2" s="1"/>
  <c r="R256" i="2"/>
  <c r="R255" i="2" s="1"/>
  <c r="P256" i="2"/>
  <c r="P255" i="2" s="1"/>
  <c r="BI247" i="2"/>
  <c r="BH247" i="2"/>
  <c r="BG247" i="2"/>
  <c r="BF247" i="2"/>
  <c r="T247" i="2"/>
  <c r="R247" i="2"/>
  <c r="P247" i="2"/>
  <c r="BI245" i="2"/>
  <c r="BH245" i="2"/>
  <c r="BG245" i="2"/>
  <c r="BF245" i="2"/>
  <c r="T245" i="2"/>
  <c r="R245" i="2"/>
  <c r="P245" i="2"/>
  <c r="BI239" i="2"/>
  <c r="BH239" i="2"/>
  <c r="BG239" i="2"/>
  <c r="BF239" i="2"/>
  <c r="T239" i="2"/>
  <c r="R239" i="2"/>
  <c r="P239" i="2"/>
  <c r="BI237" i="2"/>
  <c r="BH237" i="2"/>
  <c r="BG237" i="2"/>
  <c r="BF237" i="2"/>
  <c r="T237" i="2"/>
  <c r="R237" i="2"/>
  <c r="P237" i="2"/>
  <c r="BI234" i="2"/>
  <c r="BH234" i="2"/>
  <c r="BG234" i="2"/>
  <c r="BF234" i="2"/>
  <c r="T234" i="2"/>
  <c r="R234" i="2"/>
  <c r="P234" i="2"/>
  <c r="BI232" i="2"/>
  <c r="BH232" i="2"/>
  <c r="BG232" i="2"/>
  <c r="BF232" i="2"/>
  <c r="T232" i="2"/>
  <c r="R232" i="2"/>
  <c r="P232" i="2"/>
  <c r="BI226" i="2"/>
  <c r="BH226" i="2"/>
  <c r="BG226" i="2"/>
  <c r="BF226" i="2"/>
  <c r="T226" i="2"/>
  <c r="R226" i="2"/>
  <c r="P226" i="2"/>
  <c r="BI224" i="2"/>
  <c r="BH224" i="2"/>
  <c r="BG224" i="2"/>
  <c r="BF224" i="2"/>
  <c r="T224" i="2"/>
  <c r="R224" i="2"/>
  <c r="P224" i="2"/>
  <c r="BI222" i="2"/>
  <c r="BH222" i="2"/>
  <c r="BG222" i="2"/>
  <c r="BF222" i="2"/>
  <c r="T222" i="2"/>
  <c r="R222" i="2"/>
  <c r="P222" i="2"/>
  <c r="BI221" i="2"/>
  <c r="BH221" i="2"/>
  <c r="BG221" i="2"/>
  <c r="BF221" i="2"/>
  <c r="T221" i="2"/>
  <c r="R221" i="2"/>
  <c r="P221" i="2"/>
  <c r="BI218" i="2"/>
  <c r="BH218" i="2"/>
  <c r="BG218" i="2"/>
  <c r="BF218" i="2"/>
  <c r="T218" i="2"/>
  <c r="R218" i="2"/>
  <c r="P218" i="2"/>
  <c r="BI211" i="2"/>
  <c r="BH211" i="2"/>
  <c r="BG211" i="2"/>
  <c r="BF211" i="2"/>
  <c r="T211" i="2"/>
  <c r="R211" i="2"/>
  <c r="P211"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2" i="2"/>
  <c r="BH182" i="2"/>
  <c r="BG182" i="2"/>
  <c r="BF182" i="2"/>
  <c r="T182" i="2"/>
  <c r="R182" i="2"/>
  <c r="P182" i="2"/>
  <c r="BI181" i="2"/>
  <c r="BH181" i="2"/>
  <c r="BG181" i="2"/>
  <c r="BF181" i="2"/>
  <c r="T181" i="2"/>
  <c r="R181" i="2"/>
  <c r="P181" i="2"/>
  <c r="BI179" i="2"/>
  <c r="BH179" i="2"/>
  <c r="BG179" i="2"/>
  <c r="BF179" i="2"/>
  <c r="T179" i="2"/>
  <c r="R179" i="2"/>
  <c r="P179" i="2"/>
  <c r="BI175" i="2"/>
  <c r="BH175" i="2"/>
  <c r="BG175" i="2"/>
  <c r="BF175" i="2"/>
  <c r="T175" i="2"/>
  <c r="T174" i="2" s="1"/>
  <c r="R175" i="2"/>
  <c r="R174" i="2" s="1"/>
  <c r="P175" i="2"/>
  <c r="P174" i="2" s="1"/>
  <c r="BI172" i="2"/>
  <c r="BH172" i="2"/>
  <c r="BG172" i="2"/>
  <c r="BF172" i="2"/>
  <c r="T172" i="2"/>
  <c r="R172" i="2"/>
  <c r="P172" i="2"/>
  <c r="BI170" i="2"/>
  <c r="BH170" i="2"/>
  <c r="BG170" i="2"/>
  <c r="BF170" i="2"/>
  <c r="T170" i="2"/>
  <c r="R170" i="2"/>
  <c r="P170" i="2"/>
  <c r="BI167" i="2"/>
  <c r="BH167" i="2"/>
  <c r="BG167" i="2"/>
  <c r="BF167" i="2"/>
  <c r="T167" i="2"/>
  <c r="R167" i="2"/>
  <c r="P167" i="2"/>
  <c r="BI165" i="2"/>
  <c r="BH165" i="2"/>
  <c r="BG165" i="2"/>
  <c r="BF165" i="2"/>
  <c r="T165" i="2"/>
  <c r="R165" i="2"/>
  <c r="P165" i="2"/>
  <c r="BI163" i="2"/>
  <c r="BH163" i="2"/>
  <c r="BG163" i="2"/>
  <c r="BF163" i="2"/>
  <c r="T163" i="2"/>
  <c r="R163" i="2"/>
  <c r="P163" i="2"/>
  <c r="BI157" i="2"/>
  <c r="BH157" i="2"/>
  <c r="BG157" i="2"/>
  <c r="BF157" i="2"/>
  <c r="T157" i="2"/>
  <c r="R157" i="2"/>
  <c r="P157" i="2"/>
  <c r="BI154" i="2"/>
  <c r="BH154" i="2"/>
  <c r="BG154" i="2"/>
  <c r="BF154" i="2"/>
  <c r="T154" i="2"/>
  <c r="R154" i="2"/>
  <c r="P154" i="2"/>
  <c r="BI148" i="2"/>
  <c r="BH148" i="2"/>
  <c r="BG148" i="2"/>
  <c r="BF148" i="2"/>
  <c r="T148" i="2"/>
  <c r="R148" i="2"/>
  <c r="P148" i="2"/>
  <c r="BI146" i="2"/>
  <c r="BH146" i="2"/>
  <c r="BG146" i="2"/>
  <c r="BF146" i="2"/>
  <c r="T146" i="2"/>
  <c r="R146" i="2"/>
  <c r="P146" i="2"/>
  <c r="BI143" i="2"/>
  <c r="BH143" i="2"/>
  <c r="BG143" i="2"/>
  <c r="BF143" i="2"/>
  <c r="T143" i="2"/>
  <c r="R143" i="2"/>
  <c r="P143" i="2"/>
  <c r="BI142" i="2"/>
  <c r="BH142" i="2"/>
  <c r="BG142" i="2"/>
  <c r="BF142" i="2"/>
  <c r="T142" i="2"/>
  <c r="R142" i="2"/>
  <c r="P142" i="2"/>
  <c r="BI141" i="2"/>
  <c r="BH141" i="2"/>
  <c r="BG141" i="2"/>
  <c r="BF141" i="2"/>
  <c r="T141" i="2"/>
  <c r="R141" i="2"/>
  <c r="P141" i="2"/>
  <c r="BI139" i="2"/>
  <c r="BH139" i="2"/>
  <c r="BG139" i="2"/>
  <c r="BF139" i="2"/>
  <c r="T139" i="2"/>
  <c r="R139" i="2"/>
  <c r="P139" i="2"/>
  <c r="BI138" i="2"/>
  <c r="BH138" i="2"/>
  <c r="BG138" i="2"/>
  <c r="BF138" i="2"/>
  <c r="T138" i="2"/>
  <c r="R138" i="2"/>
  <c r="P138" i="2"/>
  <c r="BI137" i="2"/>
  <c r="BH137" i="2"/>
  <c r="BG137" i="2"/>
  <c r="BF137" i="2"/>
  <c r="T137" i="2"/>
  <c r="R137" i="2"/>
  <c r="P137" i="2"/>
  <c r="BI135" i="2"/>
  <c r="BH135" i="2"/>
  <c r="BG135" i="2"/>
  <c r="BF135" i="2"/>
  <c r="T135" i="2"/>
  <c r="R135" i="2"/>
  <c r="P135" i="2"/>
  <c r="BI132" i="2"/>
  <c r="BH132" i="2"/>
  <c r="BG132" i="2"/>
  <c r="BF132" i="2"/>
  <c r="T132" i="2"/>
  <c r="R132" i="2"/>
  <c r="P132" i="2"/>
  <c r="BI123" i="2"/>
  <c r="BH123" i="2"/>
  <c r="BG123" i="2"/>
  <c r="BF123" i="2"/>
  <c r="T123" i="2"/>
  <c r="R123" i="2"/>
  <c r="P123" i="2"/>
  <c r="BI120" i="2"/>
  <c r="BH120" i="2"/>
  <c r="BG120" i="2"/>
  <c r="BF120" i="2"/>
  <c r="T120" i="2"/>
  <c r="R120" i="2"/>
  <c r="P120" i="2"/>
  <c r="BI118" i="2"/>
  <c r="BH118" i="2"/>
  <c r="BG118" i="2"/>
  <c r="BF118" i="2"/>
  <c r="T118" i="2"/>
  <c r="R118" i="2"/>
  <c r="P118" i="2"/>
  <c r="BI112" i="2"/>
  <c r="BH112" i="2"/>
  <c r="BG112" i="2"/>
  <c r="BF112" i="2"/>
  <c r="T112" i="2"/>
  <c r="R112" i="2"/>
  <c r="P112" i="2"/>
  <c r="BI106" i="2"/>
  <c r="BH106" i="2"/>
  <c r="BG106" i="2"/>
  <c r="BF106" i="2"/>
  <c r="T106" i="2"/>
  <c r="R106" i="2"/>
  <c r="P106" i="2"/>
  <c r="BI99" i="2"/>
  <c r="BH99" i="2"/>
  <c r="BG99" i="2"/>
  <c r="BF99" i="2"/>
  <c r="T99" i="2"/>
  <c r="T98" i="2" s="1"/>
  <c r="R99" i="2"/>
  <c r="R98" i="2" s="1"/>
  <c r="P99" i="2"/>
  <c r="P98" i="2" s="1"/>
  <c r="J93" i="2"/>
  <c r="J92" i="2"/>
  <c r="F92" i="2"/>
  <c r="F90" i="2"/>
  <c r="E88" i="2"/>
  <c r="J55" i="2"/>
  <c r="J54" i="2"/>
  <c r="F54" i="2"/>
  <c r="F52" i="2"/>
  <c r="E50" i="2"/>
  <c r="J18" i="2"/>
  <c r="E18" i="2"/>
  <c r="F93" i="2"/>
  <c r="J17" i="2"/>
  <c r="J12" i="2"/>
  <c r="J52" i="2" s="1"/>
  <c r="E7" i="2"/>
  <c r="E86" i="2" s="1"/>
  <c r="L50" i="1"/>
  <c r="AM50" i="1"/>
  <c r="AM49" i="1"/>
  <c r="L49" i="1"/>
  <c r="AM47" i="1"/>
  <c r="L47" i="1"/>
  <c r="L45" i="1"/>
  <c r="L44" i="1"/>
  <c r="AS54" i="1"/>
  <c r="R121" i="3" l="1"/>
  <c r="R105" i="2"/>
  <c r="T136" i="2"/>
  <c r="T162" i="2"/>
  <c r="BK178" i="2"/>
  <c r="J178" i="2" s="1"/>
  <c r="J67" i="2" s="1"/>
  <c r="P183" i="2"/>
  <c r="R210" i="2"/>
  <c r="T236" i="2"/>
  <c r="P269" i="2"/>
  <c r="P254" i="2"/>
  <c r="T88" i="3"/>
  <c r="P98" i="3"/>
  <c r="BK91" i="4"/>
  <c r="J91" i="4" s="1"/>
  <c r="J60" i="4" s="1"/>
  <c r="BK98" i="4"/>
  <c r="J98" i="4" s="1"/>
  <c r="J61" i="4" s="1"/>
  <c r="T108" i="4"/>
  <c r="P113" i="4"/>
  <c r="R120" i="4"/>
  <c r="BK124" i="4"/>
  <c r="J124" i="4" s="1"/>
  <c r="J66" i="4" s="1"/>
  <c r="BK141" i="4"/>
  <c r="J141" i="4" s="1"/>
  <c r="J67" i="4" s="1"/>
  <c r="R154" i="4"/>
  <c r="T160" i="4"/>
  <c r="BK90" i="5"/>
  <c r="J90" i="5" s="1"/>
  <c r="J61" i="5" s="1"/>
  <c r="BK97" i="5"/>
  <c r="J97" i="5"/>
  <c r="J62" i="5" s="1"/>
  <c r="BK102" i="5"/>
  <c r="J102" i="5" s="1"/>
  <c r="J63" i="5" s="1"/>
  <c r="R86" i="6"/>
  <c r="P91" i="6"/>
  <c r="P98" i="6"/>
  <c r="P105" i="6"/>
  <c r="T112" i="6"/>
  <c r="R86" i="7"/>
  <c r="R85" i="7"/>
  <c r="T105" i="2"/>
  <c r="T97" i="2"/>
  <c r="P136" i="2"/>
  <c r="P162" i="2"/>
  <c r="T178" i="2"/>
  <c r="T183" i="2"/>
  <c r="P210" i="2"/>
  <c r="R236" i="2"/>
  <c r="R269" i="2"/>
  <c r="R254" i="2"/>
  <c r="P88" i="3"/>
  <c r="P87" i="3" s="1"/>
  <c r="P86" i="3" s="1"/>
  <c r="AU56" i="1" s="1"/>
  <c r="R98" i="3"/>
  <c r="P91" i="4"/>
  <c r="R98" i="4"/>
  <c r="P108" i="4"/>
  <c r="R113" i="4"/>
  <c r="P120" i="4"/>
  <c r="P124" i="4"/>
  <c r="P141" i="4"/>
  <c r="BK154" i="4"/>
  <c r="J154" i="4" s="1"/>
  <c r="J68" i="4" s="1"/>
  <c r="BK160" i="4"/>
  <c r="J160" i="4" s="1"/>
  <c r="J69" i="4" s="1"/>
  <c r="T90" i="5"/>
  <c r="R97" i="5"/>
  <c r="R102" i="5"/>
  <c r="BK86" i="6"/>
  <c r="J86" i="6" s="1"/>
  <c r="J60" i="6" s="1"/>
  <c r="BK91" i="6"/>
  <c r="J91" i="6" s="1"/>
  <c r="J61" i="6" s="1"/>
  <c r="BK98" i="6"/>
  <c r="J98" i="6" s="1"/>
  <c r="J62" i="6" s="1"/>
  <c r="BK105" i="6"/>
  <c r="J105" i="6" s="1"/>
  <c r="J63" i="6" s="1"/>
  <c r="BK112" i="6"/>
  <c r="J112" i="6" s="1"/>
  <c r="J64" i="6" s="1"/>
  <c r="P86" i="7"/>
  <c r="P85" i="7"/>
  <c r="P84" i="7"/>
  <c r="AU60" i="1"/>
  <c r="P101" i="7"/>
  <c r="P100" i="7"/>
  <c r="P105" i="2"/>
  <c r="P97" i="2" s="1"/>
  <c r="BK136" i="2"/>
  <c r="J136" i="2" s="1"/>
  <c r="J63" i="2" s="1"/>
  <c r="BK162" i="2"/>
  <c r="J162" i="2" s="1"/>
  <c r="J64" i="2" s="1"/>
  <c r="R178" i="2"/>
  <c r="BK183" i="2"/>
  <c r="J183" i="2" s="1"/>
  <c r="J68" i="2" s="1"/>
  <c r="T210" i="2"/>
  <c r="P236" i="2"/>
  <c r="T269" i="2"/>
  <c r="T254" i="2" s="1"/>
  <c r="BK88" i="3"/>
  <c r="J88" i="3" s="1"/>
  <c r="J61" i="3" s="1"/>
  <c r="BK98" i="3"/>
  <c r="J98" i="3" s="1"/>
  <c r="J62" i="3" s="1"/>
  <c r="R91" i="4"/>
  <c r="P98" i="4"/>
  <c r="R108" i="4"/>
  <c r="T113" i="4"/>
  <c r="T120" i="4"/>
  <c r="R124" i="4"/>
  <c r="R141" i="4"/>
  <c r="P154" i="4"/>
  <c r="P160" i="4"/>
  <c r="P90" i="5"/>
  <c r="T97" i="5"/>
  <c r="T102" i="5"/>
  <c r="P86" i="6"/>
  <c r="R91" i="6"/>
  <c r="R98" i="6"/>
  <c r="R105" i="6"/>
  <c r="R112" i="6"/>
  <c r="T86" i="7"/>
  <c r="T85" i="7" s="1"/>
  <c r="R101" i="7"/>
  <c r="R100" i="7" s="1"/>
  <c r="BK105" i="2"/>
  <c r="J105" i="2" s="1"/>
  <c r="J62" i="2" s="1"/>
  <c r="R136" i="2"/>
  <c r="R162" i="2"/>
  <c r="P178" i="2"/>
  <c r="P177" i="2" s="1"/>
  <c r="R183" i="2"/>
  <c r="BK210" i="2"/>
  <c r="J210" i="2" s="1"/>
  <c r="J69" i="2" s="1"/>
  <c r="BK236" i="2"/>
  <c r="J236" i="2" s="1"/>
  <c r="J70" i="2" s="1"/>
  <c r="BK269" i="2"/>
  <c r="J269" i="2" s="1"/>
  <c r="J76" i="2" s="1"/>
  <c r="R88" i="3"/>
  <c r="R87" i="3"/>
  <c r="R86" i="3" s="1"/>
  <c r="T98" i="3"/>
  <c r="T91" i="4"/>
  <c r="T98" i="4"/>
  <c r="BK108" i="4"/>
  <c r="J108" i="4" s="1"/>
  <c r="J63" i="4" s="1"/>
  <c r="BK113" i="4"/>
  <c r="J113" i="4" s="1"/>
  <c r="J64" i="4" s="1"/>
  <c r="BK120" i="4"/>
  <c r="J120" i="4" s="1"/>
  <c r="J65" i="4" s="1"/>
  <c r="T124" i="4"/>
  <c r="T141" i="4"/>
  <c r="T154" i="4"/>
  <c r="R160" i="4"/>
  <c r="R90" i="5"/>
  <c r="P97" i="5"/>
  <c r="P102" i="5"/>
  <c r="T86" i="6"/>
  <c r="T91" i="6"/>
  <c r="T98" i="6"/>
  <c r="T105" i="6"/>
  <c r="P112" i="6"/>
  <c r="BK86" i="7"/>
  <c r="J86" i="7" s="1"/>
  <c r="J61" i="7" s="1"/>
  <c r="BK101" i="7"/>
  <c r="J101" i="7" s="1"/>
  <c r="J63" i="7" s="1"/>
  <c r="T101" i="7"/>
  <c r="T100" i="7" s="1"/>
  <c r="BK255" i="2"/>
  <c r="J255" i="2" s="1"/>
  <c r="J72" i="2" s="1"/>
  <c r="BK258" i="2"/>
  <c r="J258" i="2" s="1"/>
  <c r="J73" i="2" s="1"/>
  <c r="BK262" i="2"/>
  <c r="J262" i="2"/>
  <c r="J74" i="2" s="1"/>
  <c r="BK265" i="2"/>
  <c r="J265" i="2" s="1"/>
  <c r="J75" i="2" s="1"/>
  <c r="BK105" i="4"/>
  <c r="J105" i="4"/>
  <c r="J62" i="4" s="1"/>
  <c r="BK87" i="5"/>
  <c r="J87" i="5" s="1"/>
  <c r="J60" i="5" s="1"/>
  <c r="BK98" i="2"/>
  <c r="J98" i="2" s="1"/>
  <c r="J61" i="2" s="1"/>
  <c r="BK174" i="2"/>
  <c r="J174" i="2" s="1"/>
  <c r="J65" i="2" s="1"/>
  <c r="BK125" i="3"/>
  <c r="J125" i="3"/>
  <c r="J66" i="3" s="1"/>
  <c r="BK174" i="4"/>
  <c r="J174" i="4" s="1"/>
  <c r="J70" i="4" s="1"/>
  <c r="BK118" i="3"/>
  <c r="J118" i="3"/>
  <c r="J63" i="3" s="1"/>
  <c r="BK126" i="6"/>
  <c r="J126" i="6" s="1"/>
  <c r="J65" i="6" s="1"/>
  <c r="BK106" i="7"/>
  <c r="J106" i="7" s="1"/>
  <c r="J64" i="7" s="1"/>
  <c r="BK122" i="3"/>
  <c r="J122" i="3"/>
  <c r="J65" i="3" s="1"/>
  <c r="BK112" i="5"/>
  <c r="J112" i="5" s="1"/>
  <c r="J64" i="5" s="1"/>
  <c r="BK116" i="5"/>
  <c r="J116" i="5" s="1"/>
  <c r="J66" i="5" s="1"/>
  <c r="E74" i="7"/>
  <c r="BE91" i="7"/>
  <c r="BE96" i="7"/>
  <c r="BE98" i="7"/>
  <c r="BE104" i="7"/>
  <c r="F55" i="7"/>
  <c r="BE90" i="7"/>
  <c r="BE92" i="7"/>
  <c r="BE94" i="7"/>
  <c r="BE95" i="7"/>
  <c r="BE107" i="7"/>
  <c r="J52" i="7"/>
  <c r="BE87" i="7"/>
  <c r="BE93" i="7"/>
  <c r="BE102" i="7"/>
  <c r="BE89" i="7"/>
  <c r="J52" i="6"/>
  <c r="BE87" i="6"/>
  <c r="BE89" i="6"/>
  <c r="BE103" i="6"/>
  <c r="BE121" i="6"/>
  <c r="BE125" i="6"/>
  <c r="BE127" i="6"/>
  <c r="E48" i="6"/>
  <c r="F82" i="6"/>
  <c r="BE101" i="6"/>
  <c r="BE106" i="6"/>
  <c r="BE110" i="6"/>
  <c r="BE117" i="6"/>
  <c r="BE96" i="6"/>
  <c r="BE99" i="6"/>
  <c r="BE108" i="6"/>
  <c r="BE113" i="6"/>
  <c r="BE115" i="6"/>
  <c r="BE119" i="6"/>
  <c r="BE123" i="6"/>
  <c r="BE92" i="6"/>
  <c r="BE94" i="6"/>
  <c r="BE93" i="5"/>
  <c r="BE98" i="5"/>
  <c r="BE99" i="5"/>
  <c r="BE103" i="5"/>
  <c r="BE105" i="5"/>
  <c r="BE109" i="5"/>
  <c r="E76" i="5"/>
  <c r="BE91" i="5"/>
  <c r="BE95" i="5"/>
  <c r="BE101" i="5"/>
  <c r="BE110" i="5"/>
  <c r="J80" i="5"/>
  <c r="F83" i="5"/>
  <c r="BE100" i="5"/>
  <c r="BE107" i="5"/>
  <c r="BE88" i="5"/>
  <c r="BE104" i="5"/>
  <c r="BE106" i="5"/>
  <c r="BE108" i="5"/>
  <c r="BE111" i="5"/>
  <c r="BE113" i="5"/>
  <c r="BE117" i="5"/>
  <c r="BE92" i="4"/>
  <c r="BE106" i="4"/>
  <c r="BE114" i="4"/>
  <c r="BE116" i="4"/>
  <c r="BE121" i="4"/>
  <c r="BE129" i="4"/>
  <c r="BE133" i="4"/>
  <c r="BE137" i="4"/>
  <c r="BE144" i="4"/>
  <c r="BE150" i="4"/>
  <c r="BE162" i="4"/>
  <c r="BE164" i="4"/>
  <c r="BE166" i="4"/>
  <c r="BE168" i="4"/>
  <c r="J52" i="4"/>
  <c r="F55" i="4"/>
  <c r="BE94" i="4"/>
  <c r="BE96" i="4"/>
  <c r="BE99" i="4"/>
  <c r="BE103" i="4"/>
  <c r="BE148" i="4"/>
  <c r="BE158" i="4"/>
  <c r="BE161" i="4"/>
  <c r="BE165" i="4"/>
  <c r="BE167" i="4"/>
  <c r="BE169" i="4"/>
  <c r="BE170" i="4"/>
  <c r="BE175" i="4"/>
  <c r="E48" i="4"/>
  <c r="BE101" i="4"/>
  <c r="BE109" i="4"/>
  <c r="BE118" i="4"/>
  <c r="BE125" i="4"/>
  <c r="BE127" i="4"/>
  <c r="BE131" i="4"/>
  <c r="BE135" i="4"/>
  <c r="BE152" i="4"/>
  <c r="BE163" i="4"/>
  <c r="BE172" i="4"/>
  <c r="BE111" i="4"/>
  <c r="BE122" i="4"/>
  <c r="BE139" i="4"/>
  <c r="BE142" i="4"/>
  <c r="BE146" i="4"/>
  <c r="BE155" i="4"/>
  <c r="BE157" i="4"/>
  <c r="BE173" i="4"/>
  <c r="E48" i="3"/>
  <c r="F83" i="3"/>
  <c r="BE89" i="3"/>
  <c r="BE94" i="3"/>
  <c r="BE99" i="3"/>
  <c r="BE110" i="3"/>
  <c r="BE119" i="3"/>
  <c r="J80" i="3"/>
  <c r="BE100" i="3"/>
  <c r="BE112" i="3"/>
  <c r="BE116" i="3"/>
  <c r="BE123" i="3"/>
  <c r="BE126" i="3"/>
  <c r="BE93" i="3"/>
  <c r="BE96" i="3"/>
  <c r="BE108" i="3"/>
  <c r="BE114" i="3"/>
  <c r="BE91" i="3"/>
  <c r="BE102" i="3"/>
  <c r="BE105" i="3"/>
  <c r="J90" i="2"/>
  <c r="BE137" i="2"/>
  <c r="BE138" i="2"/>
  <c r="BE141" i="2"/>
  <c r="BE175" i="2"/>
  <c r="BE204" i="2"/>
  <c r="BE211" i="2"/>
  <c r="BE218" i="2"/>
  <c r="BE226" i="2"/>
  <c r="BE234" i="2"/>
  <c r="F55" i="2"/>
  <c r="BE132" i="2"/>
  <c r="BE143" i="2"/>
  <c r="BE198" i="2"/>
  <c r="BE200" i="2"/>
  <c r="BE222" i="2"/>
  <c r="BE232" i="2"/>
  <c r="BE266" i="2"/>
  <c r="E48" i="2"/>
  <c r="BE99" i="2"/>
  <c r="BE112" i="2"/>
  <c r="BE118" i="2"/>
  <c r="BE120" i="2"/>
  <c r="BE142" i="2"/>
  <c r="BE154" i="2"/>
  <c r="BE157" i="2"/>
  <c r="BE167" i="2"/>
  <c r="BE170" i="2"/>
  <c r="BE172" i="2"/>
  <c r="BE181" i="2"/>
  <c r="BE182" i="2"/>
  <c r="BE187" i="2"/>
  <c r="BE190" i="2"/>
  <c r="BE221" i="2"/>
  <c r="BE224" i="2"/>
  <c r="BE237" i="2"/>
  <c r="BE239" i="2"/>
  <c r="BE245" i="2"/>
  <c r="BE247" i="2"/>
  <c r="BE272" i="2"/>
  <c r="BE275" i="2"/>
  <c r="BE106" i="2"/>
  <c r="BE123" i="2"/>
  <c r="BE135" i="2"/>
  <c r="BE139" i="2"/>
  <c r="BE146" i="2"/>
  <c r="BE148" i="2"/>
  <c r="BE163" i="2"/>
  <c r="BE165" i="2"/>
  <c r="BE179" i="2"/>
  <c r="BE184" i="2"/>
  <c r="BE193" i="2"/>
  <c r="BE196" i="2"/>
  <c r="BE202" i="2"/>
  <c r="BE206" i="2"/>
  <c r="BE208" i="2"/>
  <c r="BE256" i="2"/>
  <c r="BE259" i="2"/>
  <c r="BE263" i="2"/>
  <c r="BE270" i="2"/>
  <c r="BE278" i="2"/>
  <c r="BE281" i="2"/>
  <c r="F34" i="2"/>
  <c r="BA55" i="1" s="1"/>
  <c r="J34" i="4"/>
  <c r="AW57" i="1" s="1"/>
  <c r="F35" i="2"/>
  <c r="BB55" i="1" s="1"/>
  <c r="F36" i="7"/>
  <c r="BC60" i="1" s="1"/>
  <c r="F34" i="4"/>
  <c r="BA57" i="1" s="1"/>
  <c r="F34" i="6"/>
  <c r="BA59" i="1" s="1"/>
  <c r="F35" i="6"/>
  <c r="BB59" i="1" s="1"/>
  <c r="F36" i="3"/>
  <c r="BC56" i="1" s="1"/>
  <c r="F36" i="5"/>
  <c r="BC58" i="1" s="1"/>
  <c r="F37" i="2"/>
  <c r="BD55" i="1" s="1"/>
  <c r="J34" i="5"/>
  <c r="AW58" i="1" s="1"/>
  <c r="F36" i="6"/>
  <c r="BC59" i="1" s="1"/>
  <c r="J34" i="2"/>
  <c r="AW55" i="1" s="1"/>
  <c r="F37" i="3"/>
  <c r="BD56" i="1" s="1"/>
  <c r="F34" i="3"/>
  <c r="BA56" i="1" s="1"/>
  <c r="F37" i="5"/>
  <c r="BD58" i="1" s="1"/>
  <c r="F34" i="7"/>
  <c r="BA60" i="1" s="1"/>
  <c r="J34" i="3"/>
  <c r="AW56" i="1" s="1"/>
  <c r="F35" i="5"/>
  <c r="BB58" i="1" s="1"/>
  <c r="J34" i="7"/>
  <c r="AW60" i="1" s="1"/>
  <c r="F37" i="7"/>
  <c r="BD60" i="1" s="1"/>
  <c r="F35" i="4"/>
  <c r="BB57" i="1" s="1"/>
  <c r="F35" i="7"/>
  <c r="BB60" i="1" s="1"/>
  <c r="F37" i="4"/>
  <c r="BD57" i="1" s="1"/>
  <c r="F36" i="4"/>
  <c r="BC57" i="1" s="1"/>
  <c r="F37" i="6"/>
  <c r="BD59" i="1" s="1"/>
  <c r="F34" i="5"/>
  <c r="BA58" i="1" s="1"/>
  <c r="J34" i="6"/>
  <c r="AW59" i="1" s="1"/>
  <c r="F36" i="2"/>
  <c r="BC55" i="1" s="1"/>
  <c r="F35" i="3"/>
  <c r="BB56" i="1" s="1"/>
  <c r="BK121" i="3" l="1"/>
  <c r="J121" i="3" s="1"/>
  <c r="J64" i="3" s="1"/>
  <c r="R86" i="5"/>
  <c r="BK115" i="5"/>
  <c r="J115" i="5" s="1"/>
  <c r="J65" i="5" s="1"/>
  <c r="P96" i="2"/>
  <c r="AU55" i="1"/>
  <c r="T86" i="5"/>
  <c r="P86" i="5"/>
  <c r="AU58" i="1" s="1"/>
  <c r="R97" i="2"/>
  <c r="R96" i="2" s="1"/>
  <c r="T90" i="4"/>
  <c r="P85" i="6"/>
  <c r="AU59" i="1" s="1"/>
  <c r="P90" i="4"/>
  <c r="AU57" i="1" s="1"/>
  <c r="T177" i="2"/>
  <c r="T96" i="2" s="1"/>
  <c r="R85" i="6"/>
  <c r="T87" i="3"/>
  <c r="T86" i="3"/>
  <c r="R90" i="4"/>
  <c r="R177" i="2"/>
  <c r="R84" i="7"/>
  <c r="T85" i="6"/>
  <c r="T84" i="7"/>
  <c r="BK177" i="2"/>
  <c r="J177" i="2" s="1"/>
  <c r="J66" i="2" s="1"/>
  <c r="BK85" i="7"/>
  <c r="BK100" i="7"/>
  <c r="J100" i="7" s="1"/>
  <c r="J62" i="7" s="1"/>
  <c r="BK97" i="2"/>
  <c r="J97" i="2" s="1"/>
  <c r="J60" i="2" s="1"/>
  <c r="BK254" i="2"/>
  <c r="J254" i="2" s="1"/>
  <c r="J71" i="2" s="1"/>
  <c r="BK87" i="3"/>
  <c r="J87" i="3" s="1"/>
  <c r="J60" i="3" s="1"/>
  <c r="BK90" i="4"/>
  <c r="J90" i="4" s="1"/>
  <c r="J30" i="4" s="1"/>
  <c r="AG57" i="1" s="1"/>
  <c r="BK85" i="6"/>
  <c r="J85" i="6" s="1"/>
  <c r="J59" i="6" s="1"/>
  <c r="BK86" i="5"/>
  <c r="J86" i="5" s="1"/>
  <c r="J59" i="5" s="1"/>
  <c r="J33" i="3"/>
  <c r="AV56" i="1" s="1"/>
  <c r="AT56" i="1" s="1"/>
  <c r="BD54" i="1"/>
  <c r="W33" i="1" s="1"/>
  <c r="J33" i="5"/>
  <c r="AV58" i="1" s="1"/>
  <c r="AT58" i="1" s="1"/>
  <c r="F33" i="5"/>
  <c r="AZ58" i="1" s="1"/>
  <c r="F33" i="7"/>
  <c r="AZ60" i="1" s="1"/>
  <c r="F33" i="3"/>
  <c r="AZ56" i="1" s="1"/>
  <c r="F33" i="6"/>
  <c r="AZ59" i="1" s="1"/>
  <c r="J33" i="6"/>
  <c r="AV59" i="1" s="1"/>
  <c r="AT59" i="1" s="1"/>
  <c r="BC54" i="1"/>
  <c r="W32" i="1" s="1"/>
  <c r="F33" i="2"/>
  <c r="AZ55" i="1" s="1"/>
  <c r="J33" i="7"/>
  <c r="AV60" i="1" s="1"/>
  <c r="AT60" i="1" s="1"/>
  <c r="F33" i="4"/>
  <c r="AZ57" i="1" s="1"/>
  <c r="BB54" i="1"/>
  <c r="AX54" i="1" s="1"/>
  <c r="BA54" i="1"/>
  <c r="W30" i="1" s="1"/>
  <c r="J33" i="2"/>
  <c r="AV55" i="1" s="1"/>
  <c r="AT55" i="1" s="1"/>
  <c r="J33" i="4"/>
  <c r="AV57" i="1" s="1"/>
  <c r="AT57" i="1" s="1"/>
  <c r="BK86" i="3" l="1"/>
  <c r="J86" i="3" s="1"/>
  <c r="J59" i="3" s="1"/>
  <c r="BK84" i="7"/>
  <c r="J84" i="7" s="1"/>
  <c r="J59" i="7" s="1"/>
  <c r="J85" i="7"/>
  <c r="J60" i="7" s="1"/>
  <c r="BK96" i="2"/>
  <c r="J96" i="2" s="1"/>
  <c r="J59" i="2" s="1"/>
  <c r="J59" i="4"/>
  <c r="J39" i="4"/>
  <c r="AN57" i="1"/>
  <c r="J30" i="5"/>
  <c r="AG58" i="1" s="1"/>
  <c r="AN58" i="1" s="1"/>
  <c r="AW54" i="1"/>
  <c r="AK30" i="1" s="1"/>
  <c r="AU54" i="1"/>
  <c r="J30" i="6"/>
  <c r="AG59" i="1" s="1"/>
  <c r="AZ54" i="1"/>
  <c r="AV54" i="1" s="1"/>
  <c r="AK29" i="1" s="1"/>
  <c r="AY54" i="1"/>
  <c r="W31" i="1"/>
  <c r="J30" i="3" l="1"/>
  <c r="AG56" i="1" s="1"/>
  <c r="AN56" i="1" s="1"/>
  <c r="J39" i="6"/>
  <c r="J39" i="5"/>
  <c r="AN59" i="1"/>
  <c r="J30" i="2"/>
  <c r="AG55" i="1" s="1"/>
  <c r="J30" i="7"/>
  <c r="AG60" i="1" s="1"/>
  <c r="AT54" i="1"/>
  <c r="W29" i="1"/>
  <c r="J39" i="3" l="1"/>
  <c r="J39" i="2"/>
  <c r="J39" i="7"/>
  <c r="AN55" i="1"/>
  <c r="AN60" i="1"/>
  <c r="AG54" i="1"/>
  <c r="AK26" i="1" s="1"/>
  <c r="AK35" i="1" s="1"/>
  <c r="AN54" i="1" l="1"/>
</calcChain>
</file>

<file path=xl/sharedStrings.xml><?xml version="1.0" encoding="utf-8"?>
<sst xmlns="http://schemas.openxmlformats.org/spreadsheetml/2006/main" count="4759" uniqueCount="898">
  <si>
    <t>Export Komplet</t>
  </si>
  <si>
    <t>VZ</t>
  </si>
  <si>
    <t>2.0</t>
  </si>
  <si>
    <t>ZAMOK</t>
  </si>
  <si>
    <t>False</t>
  </si>
  <si>
    <t>{a042dae0-b2d5-42fa-95e5-61eb3e7ce0fd}</t>
  </si>
  <si>
    <t>0,01</t>
  </si>
  <si>
    <t>21</t>
  </si>
  <si>
    <t>15</t>
  </si>
  <si>
    <t>REKAPITULACE STAVBY</t>
  </si>
  <si>
    <t>v ---  níže se nacházejí doplnkové a pomocné údaje k sestavám  --- v</t>
  </si>
  <si>
    <t>Návod na vyplnění</t>
  </si>
  <si>
    <t>Kód:</t>
  </si>
  <si>
    <t>DP10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</si>
  <si>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</si>
  <si>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</si>
  <si>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DP10 = E1P3</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</si>
  <si>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</si>
  <si>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</si>
  <si>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</si>
  <si>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</si>
  <si>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</si>
  <si>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</si>
  <si>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</si>
  <si>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</si>
  <si>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</si>
  <si>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</si>
  <si>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</si>
  <si>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</si>
  <si>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</si>
  <si>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</si>
  <si>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</si>
  <si>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</si>
  <si>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</si>
  <si>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</si>
  <si>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</si>
  <si>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</si>
  <si>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</si>
  <si>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</si>
  <si>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</si>
  <si>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</si>
  <si>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</si>
  <si>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</si>
  <si>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</si>
  <si>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</si>
  <si>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</si>
  <si>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</si>
  <si>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</si>
  <si>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</si>
  <si>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</si>
  <si>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</si>
  <si>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</si>
  <si>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</si>
  <si>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</si>
  <si>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</si>
  <si>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</si>
  <si>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</si>
  <si>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</si>
  <si>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</si>
  <si>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</si>
  <si>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</si>
  <si>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</si>
  <si>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</si>
  <si>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</si>
  <si>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</si>
  <si>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</si>
  <si>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</si>
  <si>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</si>
  <si>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</si>
  <si>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</si>
  <si>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</si>
  <si>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</si>
  <si>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</si>
  <si>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</si>
  <si>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</si>
  <si>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</si>
  <si>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</si>
  <si>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</si>
  <si>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</si>
  <si>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</si>
  <si>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DP10</t>
  </si>
  <si>
    <t>STA</t>
  </si>
  <si>
    <t>1</t>
  </si>
  <si>
    <t>{3200242e-f3ff-410f-b832-f74969d5879c}</t>
  </si>
  <si>
    <t>2</t>
  </si>
  <si>
    <t>D1.4.1</t>
  </si>
  <si>
    <t>Zdravotně technické instalace - DP10</t>
  </si>
  <si>
    <t>{a5e1ce04-a6f3-4eb5-969d-ef8d61736b80}</t>
  </si>
  <si>
    <t>D1.4.2</t>
  </si>
  <si>
    <t>Chlazení - DP10</t>
  </si>
  <si>
    <t>{a48c222f-9830-4b91-83d6-474c0fd08ffb}</t>
  </si>
  <si>
    <t>D1.4.4</t>
  </si>
  <si>
    <t>Elektroinstalace - DP10</t>
  </si>
  <si>
    <t>{cbaa805a-c289-4da8-ba94-fa44d5eb4207}</t>
  </si>
  <si>
    <t>D1.4.5</t>
  </si>
  <si>
    <t>Měření a regulace - DP10</t>
  </si>
  <si>
    <t>{c37759fa-7639-4a83-9ecb-d92e0510f552}</t>
  </si>
  <si>
    <t>D1.4.6</t>
  </si>
  <si>
    <t>Stínění - DP10</t>
  </si>
  <si>
    <t>{da8232da-372a-4aeb-a8a7-66c58cef6b69}</t>
  </si>
  <si>
    <t>KRYCÍ LIST SOUPISU PRACÍ</t>
  </si>
  <si>
    <t>Objekt:</t>
  </si>
  <si>
    <t>D1.1 - Stavba - DP10</t>
  </si>
  <si>
    <t>Ing. Zdeněk Edlman, B.Hudová</t>
  </si>
  <si>
    <t>DP10 - dílčí plnění E1P3</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</si>
  <si>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</si>
  <si>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</si>
  <si>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</si>
  <si>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</si>
  <si>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</si>
  <si>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</si>
  <si>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</si>
  <si>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</si>
  <si>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</si>
  <si>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</si>
  <si>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</si>
  <si>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</si>
  <si>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</si>
  <si>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</si>
  <si>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</si>
  <si>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</si>
  <si>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</si>
  <si>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</si>
  <si>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</si>
  <si>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</si>
  <si>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</si>
  <si>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</si>
  <si>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</si>
  <si>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</si>
  <si>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</si>
  <si>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</si>
  <si>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</si>
  <si>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</si>
  <si>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</si>
  <si>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</si>
  <si>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</si>
  <si>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</si>
  <si>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</si>
  <si>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</si>
  <si>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</si>
  <si>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</si>
  <si>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</si>
  <si>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</si>
  <si>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</si>
  <si>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</si>
  <si>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340237212</t>
  </si>
  <si>
    <t>Zazdívka otvorů v příčkách nebo stěnách cihlami plnými pálenými plochy přes 0,09 m2 do 0,25 m2, tloušťky přes 100 mm</t>
  </si>
  <si>
    <t>kus</t>
  </si>
  <si>
    <t>CS ÚRS 2023 01</t>
  </si>
  <si>
    <t>4</t>
  </si>
  <si>
    <t>-601556894</t>
  </si>
  <si>
    <t>Online PSC</t>
  </si>
  <si>
    <t>https://podminky.urs.cz/item/CS_URS_2023_01/340237212</t>
  </si>
  <si>
    <t>VV</t>
  </si>
  <si>
    <t>"1P327" 1</t>
  </si>
  <si>
    <t>"1P234-1P239" 5</t>
  </si>
  <si>
    <t>"1P220-1P229" 1+9</t>
  </si>
  <si>
    <t>Součet</t>
  </si>
  <si>
    <t>6</t>
  </si>
  <si>
    <t>Úpravy povrchů, podlahy a osazování výplní</t>
  </si>
  <si>
    <t>612131101</t>
  </si>
  <si>
    <t>Podkladní a spojovací vrstva vnitřních omítaných ploch cementový postřik nanášený ručně celoplošně stěn</t>
  </si>
  <si>
    <t>m2</t>
  </si>
  <si>
    <t>800086253</t>
  </si>
  <si>
    <t>https://podminky.urs.cz/item/CS_URS_2023_01/612131101</t>
  </si>
  <si>
    <t>"1P327" 0,25*0,4*2</t>
  </si>
  <si>
    <t>"1P234-1P239" 5*0,2*0,4*2</t>
  </si>
  <si>
    <t>"1P220-1P229" (1+9)*0,25*0,4*2</t>
  </si>
  <si>
    <t>612345212</t>
  </si>
  <si>
    <t>Sádrová nebo vápenosádrová omítka jednotlivých malých ploch hladká na stěnách, plochy jednotlivě přes 0,09 do 0,25 m2</t>
  </si>
  <si>
    <t>-16066950</t>
  </si>
  <si>
    <t>https://podminky.urs.cz/item/CS_URS_2023_01/612345212</t>
  </si>
  <si>
    <t>"1P327" 1*2</t>
  </si>
  <si>
    <t>"1P234-1P239" 5*2</t>
  </si>
  <si>
    <t>"1P220-1P229" (1+9)*2</t>
  </si>
  <si>
    <t>619991011</t>
  </si>
  <si>
    <t>Zakrytí vnitřních ploch před znečištěním včetně pozdějšího odkrytí konstrukcí a prvků obalením fólií a přelepením páskou</t>
  </si>
  <si>
    <t>921726908</t>
  </si>
  <si>
    <t>https://podminky.urs.cz/item/CS_URS_2023_01/619991011</t>
  </si>
  <si>
    <t>5</t>
  </si>
  <si>
    <t>619996117</t>
  </si>
  <si>
    <t>Ochrana stavebních konstrukcí a samostatných prvků včetně pozdějšího odstranění obedněním z OSB desek podlahy</t>
  </si>
  <si>
    <t>1644889999</t>
  </si>
  <si>
    <t>https://podminky.urs.cz/item/CS_URS_2023_01/619996117</t>
  </si>
  <si>
    <t>"1P234-1P239" 97,0</t>
  </si>
  <si>
    <t>619996145</t>
  </si>
  <si>
    <t>Ochrana stavebních konstrukcí a samostatných prvků včetně pozdějšího odstranění obalením geotextilií samostatných konstrukcí a prvků</t>
  </si>
  <si>
    <t>-1942298113</t>
  </si>
  <si>
    <t>https://podminky.urs.cz/item/CS_URS_2023_01/619996145</t>
  </si>
  <si>
    <t>"1P327" 30,0</t>
  </si>
  <si>
    <t>"1P234-1P239" 60,0</t>
  </si>
  <si>
    <t>"1P220-1P229" 86,0</t>
  </si>
  <si>
    <t>"VŽ" 57,0</t>
  </si>
  <si>
    <t>Mezisoučet</t>
  </si>
  <si>
    <t>"OSB" 97,0</t>
  </si>
  <si>
    <t>7</t>
  </si>
  <si>
    <t>642945111</t>
  </si>
  <si>
    <t>Osazování ocelových zárubní protipožárních nebo protiplynových dveří do vynechaného otvoru, dveří jednokřídlových do 2,5 m2</t>
  </si>
  <si>
    <t>1634791924</t>
  </si>
  <si>
    <t>https://podminky.urs.cz/item/CS_URS_2023_01/642945111</t>
  </si>
  <si>
    <t>"1P806" 2</t>
  </si>
  <si>
    <t>8</t>
  </si>
  <si>
    <t>M</t>
  </si>
  <si>
    <t>55331558</t>
  </si>
  <si>
    <t>zárubeň jednokřídlá ocelová pro zdění s protipožární úpravou tl stěny 75-100mm rozměru 900/1970, 2100mm</t>
  </si>
  <si>
    <t>398491171</t>
  </si>
  <si>
    <t>9</t>
  </si>
  <si>
    <t>Ostatní konstrukce a práce, bourání</t>
  </si>
  <si>
    <t>119003131R</t>
  </si>
  <si>
    <t>Výstražná páska pro zabezpečení proti pádu osoby do šachty</t>
  </si>
  <si>
    <t>m</t>
  </si>
  <si>
    <t>vlastní položka</t>
  </si>
  <si>
    <t>-2109348123</t>
  </si>
  <si>
    <t>10</t>
  </si>
  <si>
    <t>119003132R</t>
  </si>
  <si>
    <t>-1848811310</t>
  </si>
  <si>
    <t>11</t>
  </si>
  <si>
    <t>119003223R</t>
  </si>
  <si>
    <t>Mobilní plotová zábrana s profilovaným plechem výšky přes 1,5 do 2,2 m pro zabezpečení proti pádu osoby do šachty</t>
  </si>
  <si>
    <t>1410527351</t>
  </si>
  <si>
    <t>"1P327" 1,0</t>
  </si>
  <si>
    <t>12</t>
  </si>
  <si>
    <t>119003224R</t>
  </si>
  <si>
    <t>1427031115</t>
  </si>
  <si>
    <t>13</t>
  </si>
  <si>
    <t>R001</t>
  </si>
  <si>
    <t>Příplatek za provadění stavebních prací v blízkém okolí šachet horolezeckou technikou a ručním nářadím</t>
  </si>
  <si>
    <t>kpl</t>
  </si>
  <si>
    <t>2094855104</t>
  </si>
  <si>
    <t>14</t>
  </si>
  <si>
    <t>949101111</t>
  </si>
  <si>
    <t>Lešení pomocné pracovní pro objekty pozemních staveb pro zatížení do 150 kg/m2, o výšce lešeňové podlahy do 1,9 m</t>
  </si>
  <si>
    <t>-1614242804</t>
  </si>
  <si>
    <t>https://podminky.urs.cz/item/CS_URS_2023_01/949101111</t>
  </si>
  <si>
    <t>"1P327" 4,0</t>
  </si>
  <si>
    <t>952901111</t>
  </si>
  <si>
    <t>Vyčištění budov nebo objektů před předáním do užívání budov bytové nebo občanské výstavby, světlé výšky podlaží do 4 m</t>
  </si>
  <si>
    <t>-1785608729</t>
  </si>
  <si>
    <t>https://podminky.urs.cz/item/CS_URS_2023_01/952901111</t>
  </si>
  <si>
    <t>16</t>
  </si>
  <si>
    <t>971033431</t>
  </si>
  <si>
    <t>Vybourání otvorů ve zdivu základovém nebo nadzákladovém z cihel, tvárnic, příčkovek z cihel pálených na maltu vápennou nebo vápenocementovou plochy do 0,25 m2, tl. do 150 mm</t>
  </si>
  <si>
    <t>-654117976</t>
  </si>
  <si>
    <t>https://podminky.urs.cz/item/CS_URS_2023_01/971033431</t>
  </si>
  <si>
    <t>"1P220-1P229" 9</t>
  </si>
  <si>
    <t>17</t>
  </si>
  <si>
    <t>971033441</t>
  </si>
  <si>
    <t>Vybourání otvorů ve zdivu základovém nebo nadzákladovém z cihel, tvárnic, příčkovek z cihel pálených na maltu vápennou nebo vápenocementovou plochy do 0,25 m2, tl. do 300 mm</t>
  </si>
  <si>
    <t>-138700962</t>
  </si>
  <si>
    <t>https://podminky.urs.cz/item/CS_URS_2023_01/971033441</t>
  </si>
  <si>
    <t>"1P220-1P229" 1</t>
  </si>
  <si>
    <t>18</t>
  </si>
  <si>
    <t>977151114</t>
  </si>
  <si>
    <t>Jádrové vrty diamantovými korunkami do stavebních materiálů (železobetonu, betonu, cihel, obkladů, dlažeb, kamene) průměru přes 50 do 60 mm</t>
  </si>
  <si>
    <t>-540392731</t>
  </si>
  <si>
    <t>https://podminky.urs.cz/item/CS_URS_2023_01/977151114</t>
  </si>
  <si>
    <t>"1P234-1P239" 1*0,15</t>
  </si>
  <si>
    <t>"1P220-1P229" 1*0,15</t>
  </si>
  <si>
    <t>997</t>
  </si>
  <si>
    <t>Přesun sutě</t>
  </si>
  <si>
    <t>19</t>
  </si>
  <si>
    <t>997013217</t>
  </si>
  <si>
    <t>Vnitrostaveništní doprava suti a vybouraných hmot vodorovně do 50 m svisle ručně pro budovy a haly výšky přes 21 do 24 m</t>
  </si>
  <si>
    <t>t</t>
  </si>
  <si>
    <t>-1750121298</t>
  </si>
  <si>
    <t>https://podminky.urs.cz/item/CS_URS_2023_01/997013217</t>
  </si>
  <si>
    <t>20</t>
  </si>
  <si>
    <t>997013219</t>
  </si>
  <si>
    <t>Vnitrostaveništní doprava suti a vybouraných hmot vodorovně do 50 m Příplatek k cenám -3111 až -3217 za zvětšenou vodorovnou dopravu přes vymezenou dopravní vzdálenost za každých dalších i započatých 10 m</t>
  </si>
  <si>
    <t>675306133</t>
  </si>
  <si>
    <t>https://podminky.urs.cz/item/CS_URS_2023_01/997013219</t>
  </si>
  <si>
    <t>997013509</t>
  </si>
  <si>
    <t>Odvoz suti a vybouraných hmot na skládku nebo meziskládku se složením, na vzdálenost Příplatek k ceně za každý další i započatý 1 km přes 1 km</t>
  </si>
  <si>
    <t>-1572178044</t>
  </si>
  <si>
    <t>https://podminky.urs.cz/item/CS_URS_2023_01/997013509</t>
  </si>
  <si>
    <t>4,58*15 'Přepočtené koeficientem množství</t>
  </si>
  <si>
    <t>22</t>
  </si>
  <si>
    <t>997013511</t>
  </si>
  <si>
    <t>Odvoz suti a vybouraných hmot z meziskládky na skládku s naložením a se složením, na vzdálenost do 1 km</t>
  </si>
  <si>
    <t>-1877601735</t>
  </si>
  <si>
    <t>https://podminky.urs.cz/item/CS_URS_2023_01/997013511</t>
  </si>
  <si>
    <t>23</t>
  </si>
  <si>
    <t>997013631</t>
  </si>
  <si>
    <t>Poplatek za uložení stavebního odpadu na skládce (skládkovné) směsného stavebního a demoličního zatříděného do Katalogu odpadů pod kódem 17 09 04</t>
  </si>
  <si>
    <t>-2101123985</t>
  </si>
  <si>
    <t>https://podminky.urs.cz/item/CS_URS_2023_01/997013631</t>
  </si>
  <si>
    <t>998</t>
  </si>
  <si>
    <t>Přesun hmot</t>
  </si>
  <si>
    <t>24</t>
  </si>
  <si>
    <t>998018003</t>
  </si>
  <si>
    <t>Přesun hmot pro budovy občanské výstavby, bydlení, výrobu a služby ruční - bez užití mechanizace vodorovná dopravní vzdálenost do 100 m pro budovy s jakoukoliv nosnou konstrukcí výšky přes 12 do 24 m</t>
  </si>
  <si>
    <t>1758146899</t>
  </si>
  <si>
    <t>https://podminky.urs.cz/item/CS_URS_2023_01/998018003</t>
  </si>
  <si>
    <t>PSV</t>
  </si>
  <si>
    <t>Práce a dodávky PSV</t>
  </si>
  <si>
    <t>727</t>
  </si>
  <si>
    <t>Zdravotechnika - požární ochrana</t>
  </si>
  <si>
    <t>25</t>
  </si>
  <si>
    <t>727213226R</t>
  </si>
  <si>
    <t>Protipožární trubní ucpávky plastového potrubí prostup stropem tloušťky 150 mm požární odolnost EI 30 D 90</t>
  </si>
  <si>
    <t>746084525</t>
  </si>
  <si>
    <t>26</t>
  </si>
  <si>
    <t>99872711R</t>
  </si>
  <si>
    <t>Přesun hmot pro požární ochranu stanovený z hmotnosti přesunovaného materiálu vodorovná dopravní vzdálenost do 50 m v objektech výšky přes 12 do 24 m</t>
  </si>
  <si>
    <t>1165082911</t>
  </si>
  <si>
    <t>27</t>
  </si>
  <si>
    <t>99872718R</t>
  </si>
  <si>
    <t>Přesun hmot pro požární ochranu stanovený z hmotnosti přesunovaného materiálu Příplatek k ceně za přesun prováděný bez použití mechanizace pro jakoukoliv výšku objektu</t>
  </si>
  <si>
    <t>-25084379</t>
  </si>
  <si>
    <t>763</t>
  </si>
  <si>
    <t>Konstrukce suché výstavby</t>
  </si>
  <si>
    <t>28</t>
  </si>
  <si>
    <t>763111313</t>
  </si>
  <si>
    <t>Příčka ze sádrokartonových desek s nosnou konstrukcí z jednoduchých ocelových profilů UW, CW jednoduše opláštěná deskou standardní A tl. 12,5 mm, příčka tl. 100 mm, profil 75, bez izolace, EI do 30</t>
  </si>
  <si>
    <t>-1608741752</t>
  </si>
  <si>
    <t>https://podminky.urs.cz/item/CS_URS_2023_01/763111313</t>
  </si>
  <si>
    <t>"1P234-1P239" 16,5</t>
  </si>
  <si>
    <t>29</t>
  </si>
  <si>
    <t>763111811</t>
  </si>
  <si>
    <t>Demontáž příček ze sádrokartonových desek s nosnou konstrukcí z ocelových profilů jednoduchých, opláštění jednoduché</t>
  </si>
  <si>
    <t>-107241375</t>
  </si>
  <si>
    <t>https://podminky.urs.cz/item/CS_URS_2023_01/763111811</t>
  </si>
  <si>
    <t>30</t>
  </si>
  <si>
    <t>763121411</t>
  </si>
  <si>
    <t>Stěna předsazená ze sádrokartonových desek s nosnou konstrukcí z ocelových profilů CW, UW jednoduše opláštěná deskou standardní A tl. 12,5 mm bez izolace, EI 15, stěna tl. 62,5 mm, profil 50</t>
  </si>
  <si>
    <t>1334593488</t>
  </si>
  <si>
    <t>https://podminky.urs.cz/item/CS_URS_2023_01/763121411</t>
  </si>
  <si>
    <t>"1P327" 3,0+1,0</t>
  </si>
  <si>
    <t>31</t>
  </si>
  <si>
    <t>763131411</t>
  </si>
  <si>
    <t>Podhled ze sádrokartonových desek dvouvrstvá zavěšená spodní konstrukce z ocelových profilů CD, UD jednoduše opláštěná deskou standardní A, tl. 12,5 mm, bez izolace</t>
  </si>
  <si>
    <t>699595678</t>
  </si>
  <si>
    <t>https://podminky.urs.cz/item/CS_URS_2023_01/763131411</t>
  </si>
  <si>
    <t>"1P327" 5,0+5,0</t>
  </si>
  <si>
    <t>32</t>
  </si>
  <si>
    <t>763131714</t>
  </si>
  <si>
    <t>Podhled ze sádrokartonových desek ostatní práce a konstrukce na podhledech ze sádrokartonových desek základní penetrační nátěr</t>
  </si>
  <si>
    <t>1357935207</t>
  </si>
  <si>
    <t>https://podminky.urs.cz/item/CS_URS_2023_01/763131714</t>
  </si>
  <si>
    <t>33</t>
  </si>
  <si>
    <t>763131751</t>
  </si>
  <si>
    <t>Podhled ze sádrokartonových desek ostatní práce a konstrukce na podhledech ze sádrokartonových desek montáž parotěsné zábrany</t>
  </si>
  <si>
    <t>2053672298</t>
  </si>
  <si>
    <t>https://podminky.urs.cz/item/CS_URS_2023_01/763131751</t>
  </si>
  <si>
    <t>34</t>
  </si>
  <si>
    <t>28329274</t>
  </si>
  <si>
    <t>fólie PE vyztužená pro parotěsnou vrstvu (reakce na oheň - třída E) 110g/m2</t>
  </si>
  <si>
    <t>1419863852</t>
  </si>
  <si>
    <t>10*1,1235 'Přepočtené koeficientem množství</t>
  </si>
  <si>
    <t>35</t>
  </si>
  <si>
    <t>763131765</t>
  </si>
  <si>
    <t>Podhled ze sádrokartonových desek Příplatek k cenám za výšku zavěšení přes 0,5 do 1,0 m</t>
  </si>
  <si>
    <t>157162165</t>
  </si>
  <si>
    <t>https://podminky.urs.cz/item/CS_URS_2023_01/763131765</t>
  </si>
  <si>
    <t>36</t>
  </si>
  <si>
    <t>763131771</t>
  </si>
  <si>
    <t>Podhled ze sádrokartonových desek Příplatek k cenám za rovinnost kvality speciální tmelení kvality Q3</t>
  </si>
  <si>
    <t>-1191299031</t>
  </si>
  <si>
    <t>https://podminky.urs.cz/item/CS_URS_2023_01/763131771</t>
  </si>
  <si>
    <t>37</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</si>
  <si>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</si>
  <si>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</si>
  <si>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886271592</t>
  </si>
  <si>
    <t>https://podminky.urs.cz/item/CS_URS_2023_01/998763303</t>
  </si>
  <si>
    <t>38</t>
  </si>
  <si>
    <t>998763381</t>
  </si>
  <si>
    <t>Přesun hmot pro konstrukce montované z desek sádrokartonových, sádrovláknitých, cementovláknitých nebo cementových Příplatek k cenám za přesun prováděný bez použití mechanizace pro jakoukoliv výšku objektu</t>
  </si>
  <si>
    <t>-1716104928</t>
  </si>
  <si>
    <t>https://podminky.urs.cz/item/CS_URS_2023_01/998763381</t>
  </si>
  <si>
    <t>766</t>
  </si>
  <si>
    <t>Konstrukce truhlářské</t>
  </si>
  <si>
    <t>39</t>
  </si>
  <si>
    <t>766441812</t>
  </si>
  <si>
    <t>Demontáž parapetních desek dřevěných nebo plastových šířky přes 300 mm, délky do 1000 mm</t>
  </si>
  <si>
    <t>1650908695</t>
  </si>
  <si>
    <t>https://podminky.urs.cz/item/CS_URS_2023_01/766441812</t>
  </si>
  <si>
    <t>P</t>
  </si>
  <si>
    <t>Poznámka k položce:_x000D_
odborná demontáž stávajícího parapetního obkladu topných těles vč. parapetní desky. Vše bude odborně uskladněno, aby mohlo být vráceno do původního stavu.</t>
  </si>
  <si>
    <t>"1P327" 8,0</t>
  </si>
  <si>
    <t>"1P234-1P239" 23,0</t>
  </si>
  <si>
    <t>"1P220-1P229" 36,0</t>
  </si>
  <si>
    <t>40</t>
  </si>
  <si>
    <t>766660022</t>
  </si>
  <si>
    <t>Montáž dveřních křídel dřevěných nebo plastových otevíravých do ocelové zárubně protipožárních jednokřídlových, šířky přes 800 mm</t>
  </si>
  <si>
    <t>-1311765222</t>
  </si>
  <si>
    <t>https://podminky.urs.cz/item/CS_URS_2023_01/766660022</t>
  </si>
  <si>
    <t>41</t>
  </si>
  <si>
    <t>61165340</t>
  </si>
  <si>
    <t xml:space="preserve">dveře jednokřídlé dřevotřískové protipožární EI (EW) 30 D3 povrch lakovaný plné 900x1970-2100mm, křídlo bude zkompletováno kováním s FAB </t>
  </si>
  <si>
    <t>-1098890318</t>
  </si>
  <si>
    <t>42</t>
  </si>
  <si>
    <t>766664957</t>
  </si>
  <si>
    <t>Výměna dveřních konstrukcí interiérových zámku, vložky</t>
  </si>
  <si>
    <t>-260450392</t>
  </si>
  <si>
    <t>https://podminky.urs.cz/item/CS_URS_2023_01/766664957</t>
  </si>
  <si>
    <t>43</t>
  </si>
  <si>
    <t>54964100</t>
  </si>
  <si>
    <t>vložka cylindrická 29+29</t>
  </si>
  <si>
    <t>80298937</t>
  </si>
  <si>
    <t xml:space="preserve">Poznámka k položce:_x000D_
min. 3 ks klíčů (2ks pro objednatele) </t>
  </si>
  <si>
    <t>44</t>
  </si>
  <si>
    <t>766694126</t>
  </si>
  <si>
    <t>Montáž ostatních truhlářských konstrukcí parapetních desek dřevěných nebo plastových šířky přes 300 mm</t>
  </si>
  <si>
    <t>909138037</t>
  </si>
  <si>
    <t>https://podminky.urs.cz/item/CS_URS_2023_01/766694126</t>
  </si>
  <si>
    <t>45</t>
  </si>
  <si>
    <t>998766103</t>
  </si>
  <si>
    <t>Přesun hmot pro konstrukce truhlářské stanovený z hmotnosti přesunovaného materiálu vodorovná dopravní vzdálenost do 50 m v objektech výšky přes 12 do 24 m</t>
  </si>
  <si>
    <t>-487854762</t>
  </si>
  <si>
    <t>https://podminky.urs.cz/item/CS_URS_2023_01/998766103</t>
  </si>
  <si>
    <t>46</t>
  </si>
  <si>
    <t>998766181</t>
  </si>
  <si>
    <t>Přesun hmot pro konstrukce truhlářské stanovený z hmotnosti přesunovaného materiálu Příplatek k ceně za přesun prováděný bez použití mechanizace pro jakoukoliv výšku objektu</t>
  </si>
  <si>
    <t>-434256145</t>
  </si>
  <si>
    <t>https://podminky.urs.cz/item/CS_URS_2023_01/998766181</t>
  </si>
  <si>
    <t>784</t>
  </si>
  <si>
    <t>Dokončovací práce - malby a tapety</t>
  </si>
  <si>
    <t>47</t>
  </si>
  <si>
    <t>784111001</t>
  </si>
  <si>
    <t>Oprášení (ometení) podkladu v místnostech výšky do 3,80 m</t>
  </si>
  <si>
    <t>1797331908</t>
  </si>
  <si>
    <t>https://podminky.urs.cz/item/CS_URS_2023_01/784111001</t>
  </si>
  <si>
    <t>48</t>
  </si>
  <si>
    <t>784121001</t>
  </si>
  <si>
    <t>Oškrabání malby v místnostech výšky do 3,80 m</t>
  </si>
  <si>
    <t>1917445801</t>
  </si>
  <si>
    <t>https://podminky.urs.cz/item/CS_URS_2023_01/784121001</t>
  </si>
  <si>
    <t>"1P234-1P239" 15,0</t>
  </si>
  <si>
    <t>"1P220-1P229" 20,0</t>
  </si>
  <si>
    <t>49</t>
  </si>
  <si>
    <t>784181121</t>
  </si>
  <si>
    <t>Penetrace podkladu jednonásobná hloubková akrylátová bezbarvá v místnostech výšky do 3,80 m</t>
  </si>
  <si>
    <t>-267724580</t>
  </si>
  <si>
    <t>https://podminky.urs.cz/item/CS_URS_2023_01/784181121</t>
  </si>
  <si>
    <t>50</t>
  </si>
  <si>
    <t>784211101</t>
  </si>
  <si>
    <t>Malby z malířských směsí oděruvzdorných za mokra dvojnásobné, bílé za mokra oděruvzdorné výborně v místnostech výšky do 3,80 m</t>
  </si>
  <si>
    <t>-784341142</t>
  </si>
  <si>
    <t>https://podminky.urs.cz/item/CS_URS_2023_01/784211101</t>
  </si>
  <si>
    <t xml:space="preserve">Poznámka k položce:_x000D_
nátěr dle direktivy ČNB -ref.v. TOLLENS IDROTOP MAT </t>
  </si>
  <si>
    <t>"1P327" 4,0+1,0</t>
  </si>
  <si>
    <t>VRN</t>
  </si>
  <si>
    <t>Vedlejší rozpočtové náklady</t>
  </si>
  <si>
    <t>VRN1</t>
  </si>
  <si>
    <t>Průzkumné, geodetické a projektové práce</t>
  </si>
  <si>
    <t>51</t>
  </si>
  <si>
    <t>013254000</t>
  </si>
  <si>
    <t>Dokumentace skutečného provedení DSPS STAVBY</t>
  </si>
  <si>
    <t>1024</t>
  </si>
  <si>
    <t>2092325381</t>
  </si>
  <si>
    <t>https://podminky.urs.cz/item/CS_URS_2023_01/013254000</t>
  </si>
  <si>
    <t>VRN3</t>
  </si>
  <si>
    <t>Zařízení staveniště</t>
  </si>
  <si>
    <t>52</t>
  </si>
  <si>
    <t>030001000</t>
  </si>
  <si>
    <t>-2076882745</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</si>
  <si>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</si>
  <si>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</si>
  <si>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</si>
  <si>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</si>
  <si>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53</t>
  </si>
  <si>
    <t>045002000</t>
  </si>
  <si>
    <t>Kompletační a koordinační činnost</t>
  </si>
  <si>
    <t>996139833</t>
  </si>
  <si>
    <t>https://podminky.urs.cz/item/CS_URS_2023_01/045002000</t>
  </si>
  <si>
    <t>VRN7</t>
  </si>
  <si>
    <t>Provozní vlivy</t>
  </si>
  <si>
    <t>54</t>
  </si>
  <si>
    <t>070001000</t>
  </si>
  <si>
    <t>548237068</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</si>
  <si>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</si>
  <si>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</si>
  <si>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</si>
  <si>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</si>
  <si>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55</t>
  </si>
  <si>
    <t>0917040R</t>
  </si>
  <si>
    <t>Náklady na ochranu konstrukcí, instalací a zařízení před negativními dopady stavební činnosti.</t>
  </si>
  <si>
    <t>-25828903</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</si>
  <si>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</si>
  <si>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56</t>
  </si>
  <si>
    <t>091704001</t>
  </si>
  <si>
    <t>Bezpečnostní a hygienické opatření na staveništi</t>
  </si>
  <si>
    <t>1411269212</t>
  </si>
  <si>
    <t>https://podminky.urs.cz/item/CS_URS_2023_01/091704001</t>
  </si>
  <si>
    <t>Poznámka k položce:_x000D_
Zajištění osob proti pádu do prohlubně. Vybavení staveniště hasícímí přístroji, při vypnuté EZS</t>
  </si>
  <si>
    <t>57</t>
  </si>
  <si>
    <t>091704002</t>
  </si>
  <si>
    <t>Pracovní každodenní ochrana čidel EPS v prostoru staveniště</t>
  </si>
  <si>
    <t>1757226430</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</si>
  <si>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</si>
  <si>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</si>
  <si>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58</t>
  </si>
  <si>
    <t>091704003</t>
  </si>
  <si>
    <t xml:space="preserve">Užívání veřejných ploch a prostranství </t>
  </si>
  <si>
    <t>-1938797198</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</si>
  <si>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</si>
  <si>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</si>
  <si>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59</t>
  </si>
  <si>
    <t>091704004</t>
  </si>
  <si>
    <t xml:space="preserve">Předání a převzetí díla </t>
  </si>
  <si>
    <t>-1573858101</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</si>
  <si>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</si>
  <si>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</si>
  <si>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DP10</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</si>
  <si>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</si>
  <si>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</si>
  <si>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</si>
  <si>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</si>
  <si>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</si>
  <si>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</si>
  <si>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</si>
  <si>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</si>
  <si>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-87666350</t>
  </si>
  <si>
    <t>https://podminky.urs.cz/item/CS_URS_2023_01/721194105</t>
  </si>
  <si>
    <t>721229111</t>
  </si>
  <si>
    <t>Zápachové uzávěrky montáž zápachových uzávěrek ostatních typů do DN 50</t>
  </si>
  <si>
    <t>1815825346</t>
  </si>
  <si>
    <t>https://podminky.urs.cz/item/CS_URS_2023_01/721229111</t>
  </si>
  <si>
    <t>55162004</t>
  </si>
  <si>
    <t>kalich pro úkap s kuličkou</t>
  </si>
  <si>
    <t>491523034</t>
  </si>
  <si>
    <t>998721103</t>
  </si>
  <si>
    <t>Přesun hmot pro vnitřní kanalizace stanovený z hmotnosti přesunovaného materiálu vodorovná dopravní vzdálenost do 50 m v objektech výšky přes 12 do 24 m</t>
  </si>
  <si>
    <t>1283819507</t>
  </si>
  <si>
    <t>https://podminky.urs.cz/item/CS_URS_2023_01/998721103</t>
  </si>
  <si>
    <t>998721181</t>
  </si>
  <si>
    <t>Přesun hmot pro vnitřní kanalizace stanovený z hmotnosti přesunovaného materiálu Příplatek k ceně za přesun prováděný bez použití mechanizace pro jakoukoliv výšku objektu</t>
  </si>
  <si>
    <t>-317050657</t>
  </si>
  <si>
    <t>https://podminky.urs.cz/item/CS_URS_2023_01/998721181</t>
  </si>
  <si>
    <t>722</t>
  </si>
  <si>
    <t>Zdravotechnika - vnitřní vodovod</t>
  </si>
  <si>
    <t>722131R</t>
  </si>
  <si>
    <t>Opravy vodovodního potrubí z plastových trubek propojení dosavadního potrubí DN 50</t>
  </si>
  <si>
    <t>2117559652</t>
  </si>
  <si>
    <t>722171916</t>
  </si>
  <si>
    <t>Odříznutí trubky nebo tvarovky u rozvodů vody z plastů D přes 40 do 50 mm</t>
  </si>
  <si>
    <t>-1351019896</t>
  </si>
  <si>
    <t>https://podminky.urs.cz/item/CS_URS_2023_01/722171916</t>
  </si>
  <si>
    <t>722173234</t>
  </si>
  <si>
    <t>Potrubí z plastových trubek z pevného PVC-C spojované lepením PN 25 do 70°C D 32 x 3,6</t>
  </si>
  <si>
    <t>774797390</t>
  </si>
  <si>
    <t>https://podminky.urs.cz/item/CS_URS_2023_01/722173234</t>
  </si>
  <si>
    <t xml:space="preserve">Poznámka k položce:_x000D_
ref.v. FRIATHERM </t>
  </si>
  <si>
    <t>722173236</t>
  </si>
  <si>
    <t>Potrubí z plastových trubek z pevného PVC-C spojované lepením PN 25 do 70°C D 50 x 5,6</t>
  </si>
  <si>
    <t>-1087068729</t>
  </si>
  <si>
    <t>https://podminky.urs.cz/item/CS_URS_2023_01/722173236</t>
  </si>
  <si>
    <t>722173916</t>
  </si>
  <si>
    <t>Spoje rozvodů vody z plastů svary polyfuzí D přes 40 do 50 mm</t>
  </si>
  <si>
    <t>411683403</t>
  </si>
  <si>
    <t>https://podminky.urs.cz/item/CS_URS_2023_01/722173916</t>
  </si>
  <si>
    <t>722290215</t>
  </si>
  <si>
    <t>Zkoušky, proplach a desinfekce vodovodního potrubí zkoušky těsnosti vodovodního potrubí hrdlového nebo přírubového do DN 100</t>
  </si>
  <si>
    <t>1598405463</t>
  </si>
  <si>
    <t>https://podminky.urs.cz/item/CS_URS_2023_01/722290215</t>
  </si>
  <si>
    <t>722290234</t>
  </si>
  <si>
    <t>Zkoušky, proplach a desinfekce vodovodního potrubí proplach a desinfekce vodovodního potrubí do DN 80</t>
  </si>
  <si>
    <t>-424214714</t>
  </si>
  <si>
    <t>https://podminky.urs.cz/item/CS_URS_2023_01/722290234</t>
  </si>
  <si>
    <t>998722103</t>
  </si>
  <si>
    <t>Přesun hmot pro vnitřní vodovod stanovený z hmotnosti přesunovaného materiálu vodorovná dopravní vzdálenost do 50 m v objektech výšky přes 12 do 24 m</t>
  </si>
  <si>
    <t>-753717140</t>
  </si>
  <si>
    <t>https://podminky.urs.cz/item/CS_URS_2023_01/998722103</t>
  </si>
  <si>
    <t>998722181</t>
  </si>
  <si>
    <t>Přesun hmot pro vnitřní vodovod stanovený z hmotnosti přesunovaného materiálu Příplatek k ceně za přesun prováděný bez použití mechanizace pro jakoukoliv výšku objektu</t>
  </si>
  <si>
    <t>893487202</t>
  </si>
  <si>
    <t>https://podminky.urs.cz/item/CS_URS_2023_01/998722181</t>
  </si>
  <si>
    <t>HZS</t>
  </si>
  <si>
    <t>Hodinové zúčtovací sazby</t>
  </si>
  <si>
    <t>HZS2491</t>
  </si>
  <si>
    <t>Hodinové zúčtovací sazby profesí PSV zednické výpomoci a pomocné práce PSV dělník zednických výpomocí</t>
  </si>
  <si>
    <t>hod</t>
  </si>
  <si>
    <t>262144</t>
  </si>
  <si>
    <t>450969847</t>
  </si>
  <si>
    <t>https://podminky.urs.cz/item/CS_URS_2023_01/HZS2491</t>
  </si>
  <si>
    <t>Dokumentace skutečného provedení stavby DSPS ZTI</t>
  </si>
  <si>
    <t>892039894</t>
  </si>
  <si>
    <t>044002000</t>
  </si>
  <si>
    <t>Revize</t>
  </si>
  <si>
    <t>482157724</t>
  </si>
  <si>
    <t>https://podminky.urs.cz/item/CS_URS_2023_01/044002000</t>
  </si>
  <si>
    <t>D1.4.2 - Chlazení - DP10</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</si>
  <si>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</si>
  <si>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</si>
  <si>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</si>
  <si>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</si>
  <si>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</si>
  <si>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</si>
  <si>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</si>
  <si>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</si>
  <si>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</si>
  <si>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</si>
  <si>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</si>
  <si>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</si>
  <si>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</si>
  <si>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</si>
  <si>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</si>
  <si>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</si>
  <si>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</si>
  <si>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</si>
  <si>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</si>
  <si>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</si>
  <si>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Pol13</t>
  </si>
  <si>
    <t>Modul pro převod EC na regulaci 3-otáčkovou AC; 230 V modul se nastaví na řídící napětí dle výpočtu</t>
  </si>
  <si>
    <t>Poznámka k položce:_x000D_
referenční výrobek: FläktGroup - HyFlexGeko</t>
  </si>
  <si>
    <t>D3</t>
  </si>
  <si>
    <t>Regulační a vyvažovací ventily</t>
  </si>
  <si>
    <t>Pol14</t>
  </si>
  <si>
    <t>Tlakově nezávislý regulační a vyvažovací ventil (umístěn na straně chlazení) DN 15 LF, PN 16</t>
  </si>
  <si>
    <t>Poznámka k položce:_x000D_
referenční výrobek: IMI - TA-Compact-P</t>
  </si>
  <si>
    <t>Pol15</t>
  </si>
  <si>
    <t>Tlakově nezávislý regulační a vyvažovací ventil (umístěn na straně chlazení) DN 15, PN 16</t>
  </si>
  <si>
    <t>Pol16</t>
  </si>
  <si>
    <t>Regulační a vyvažovací ventil pro proporcionální regulaci (umístěn na straně vytápění) DN 15 LF, PN 16</t>
  </si>
  <si>
    <t>Poznámka k položce:_x000D_
referenční výrobek: IMI - TA-TBV-CM</t>
  </si>
  <si>
    <t>D4</t>
  </si>
  <si>
    <t>Servopohony</t>
  </si>
  <si>
    <t>Pol17</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</si>
  <si>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</si>
  <si>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</si>
  <si>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</si>
  <si>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</si>
  <si>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Pol18</t>
  </si>
  <si>
    <t>Závitový kulový kohout PN 6, DN 15</t>
  </si>
  <si>
    <t>Poznámka k položce:_x000D_
referenční výrobek: Giacomini R910</t>
  </si>
  <si>
    <t>Pol19</t>
  </si>
  <si>
    <t>Závitový kulový kohout PN 6, DN 20</t>
  </si>
  <si>
    <t>D7</t>
  </si>
  <si>
    <t>Vypouštění a odvzdušnění</t>
  </si>
  <si>
    <t>Pol20</t>
  </si>
  <si>
    <t>Kulový vypouštěcí kohout s hadicovou vývodkou a zátkou PN 6, DN 10</t>
  </si>
  <si>
    <t>Poznámka k položce:_x000D_
referenční výrobek: Giacomini R608</t>
  </si>
  <si>
    <t>Pol21</t>
  </si>
  <si>
    <t>Kulový vypouštěcí kohout s hadicovou vývodkou a zátkou PN 6, DN 15</t>
  </si>
  <si>
    <t>Pol22</t>
  </si>
  <si>
    <t>Odvzdušňovací ventil PN 6, DN 15 PN 6, DN 15</t>
  </si>
  <si>
    <t>Poznámka k položce:_x000D_
referenční výrobek: Giacomini R99</t>
  </si>
  <si>
    <t>D8</t>
  </si>
  <si>
    <t>Ostatní</t>
  </si>
  <si>
    <t>Pol23</t>
  </si>
  <si>
    <t>Přechodové nástavce pro FCU; včetně kotevního a montážního materiálu rozměry nástavců dle zaměření na stavbě</t>
  </si>
  <si>
    <t>Pol24</t>
  </si>
  <si>
    <t>Úprava mřížek v parapetech</t>
  </si>
  <si>
    <t>Poznámka k položce:_x000D_
Pro nevyhovující mřížky dle typu a velikosti zbrousit hrany na vstupu do mřížky.</t>
  </si>
  <si>
    <t>D9</t>
  </si>
  <si>
    <t>Potrubí</t>
  </si>
  <si>
    <t>Pol25</t>
  </si>
  <si>
    <t>Vícevrstvé plastové potrubí PE-HD/AL/PE-X; včetně kotevního a montážního materiálu DN 15(20 x 2,0)</t>
  </si>
  <si>
    <t>bm</t>
  </si>
  <si>
    <t>Poznámka k položce:_x000D_
lisovaný systém, balení 5m tyč; referenční výrobek: IVAR ALPEX-DUO XS</t>
  </si>
  <si>
    <t>Pol26</t>
  </si>
  <si>
    <t>Vícevrstvé plastové potrubí PE-HD/AL/PE-X; včetně kotevního a montážního materiálu DN 20(26 x 3,0)</t>
  </si>
  <si>
    <t>Pol27</t>
  </si>
  <si>
    <t>Vícevrstvé plastové potrubí PE-HD/AL/PE-X; včetně kotevního a montážního materiálu DN 25(32 x 3,0)</t>
  </si>
  <si>
    <t>Pol28</t>
  </si>
  <si>
    <t>Vícevrstvé plastové potrubí PE-HD/AL/PE-X; včetně kotevního a montážního materiálu DN 32(40 x 3,5)</t>
  </si>
  <si>
    <t>Pol29</t>
  </si>
  <si>
    <t>Vícevrstvé plastové potrubí PE-HD/AL/PE-X; včetně kotevního a montážního materiálu DN 40(50 x 4,0)</t>
  </si>
  <si>
    <t>Pol30</t>
  </si>
  <si>
    <t>Vícevrstvé plastové potrubí PE-HD/AL/PE-X; včetně kotevního a montážního materiálu DN 50(63 x 4,5)</t>
  </si>
  <si>
    <t>Pol31</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</si>
  <si>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</si>
  <si>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</si>
  <si>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Pol32</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</si>
  <si>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</si>
  <si>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</si>
  <si>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</si>
  <si>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</si>
  <si>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Pol33</t>
  </si>
  <si>
    <t>Izolace l = 0,033 W/mK při 0 °C, μ ≥10000; pro plastové potrubí pro potrubí DN 15(20 x 2,0); tloušťka izolace 25 mm</t>
  </si>
  <si>
    <t>Poznámka k položce:_x000D_
referenční výrobek: ARMACELL Armaxflex AF</t>
  </si>
  <si>
    <t>Pol34</t>
  </si>
  <si>
    <t>Izolace l = 0,033 W/mK při 0 °C, μ ≥10000; pro plastové potrubí pro potrubí DN 20(26 x 3,0); tloušťka izolace 25 mm</t>
  </si>
  <si>
    <t>Pol35</t>
  </si>
  <si>
    <t>Izolace l = 0,033 W/mK při 0 °C, μ ≥10000; pro plastové potrubí pro potrubí DN 25(32 x 3,0); tloušťka izolace 25 mm</t>
  </si>
  <si>
    <t>Pol36</t>
  </si>
  <si>
    <t>Izolace l = 0,033 W/mK při 0 °C, μ ≥10000; pro plastové potrubí pro potrubí DN 32(40 x 3,5); tloušťka izolace 25 mm</t>
  </si>
  <si>
    <t>Pol37</t>
  </si>
  <si>
    <t>Izolace l = 0,033 W/mK při 0 °C, μ ≥10000; pro plastové potrubí pro potrubí DN 40(50 x 4,0); tloušťka izolace 25 mm</t>
  </si>
  <si>
    <t>Pol38</t>
  </si>
  <si>
    <t>Izolace l = 0,033 W/mK při 0 °C, μ ≥10000; pro plastové potrubí pro potrubí DN 50(63 x 4,5); tloušťka izolace 25 mm</t>
  </si>
  <si>
    <t>D11</t>
  </si>
  <si>
    <t>Demontáže</t>
  </si>
  <si>
    <t>Pol39</t>
  </si>
  <si>
    <t>Uzavření a vypuštění celé větve potrubí pro vytápění ze stoupaček</t>
  </si>
  <si>
    <t>Poznámka k položce:_x000D_
po montáži FCU následné dopuštění upravenou vodou</t>
  </si>
  <si>
    <t>Pol40</t>
  </si>
  <si>
    <t>Demontáž a ekologická likvidace otopných těles na stoupačkách</t>
  </si>
  <si>
    <t>60</t>
  </si>
  <si>
    <t>Pol41</t>
  </si>
  <si>
    <t>Napojení FCU na stávající rozvody vytápění</t>
  </si>
  <si>
    <t>62</t>
  </si>
  <si>
    <t>Poznámka k položce:_x000D_
doplňění, zkrácení potrubí</t>
  </si>
  <si>
    <t>D13</t>
  </si>
  <si>
    <t>Pol42</t>
  </si>
  <si>
    <t>Zpracování výrobně dodavatelské dokumentace</t>
  </si>
  <si>
    <t>64</t>
  </si>
  <si>
    <t>Pol43</t>
  </si>
  <si>
    <t>Vypracování projektu skutečného provedení DSPS CHLAZENÍ</t>
  </si>
  <si>
    <t>66</t>
  </si>
  <si>
    <t>Pol44</t>
  </si>
  <si>
    <t>Doprava materiálu, přesun hmot</t>
  </si>
  <si>
    <t>68</t>
  </si>
  <si>
    <t>Pol45</t>
  </si>
  <si>
    <t>Provedení komplexních zkoušek (včetně tlakové a topné/chladicí zkoušky)</t>
  </si>
  <si>
    <t>70</t>
  </si>
  <si>
    <t>Pol46</t>
  </si>
  <si>
    <t>Jemné zaregulování systému</t>
  </si>
  <si>
    <t>72</t>
  </si>
  <si>
    <t>Pol47</t>
  </si>
  <si>
    <t>Vyvážení dle vyhl. 193/2007 sb.včetně protokolu</t>
  </si>
  <si>
    <t>74</t>
  </si>
  <si>
    <t>Pol48</t>
  </si>
  <si>
    <t>Dvojnásobný proplach systému a náplň upravenou vodou</t>
  </si>
  <si>
    <t>76</t>
  </si>
  <si>
    <t>Pol49</t>
  </si>
  <si>
    <t>Štítky a popisy potrubí a zařízení</t>
  </si>
  <si>
    <t>78</t>
  </si>
  <si>
    <t>Pol50</t>
  </si>
  <si>
    <t>Zavěšení potrubí, kotvící systém např. Hilti, množství dle DN</t>
  </si>
  <si>
    <t>80</t>
  </si>
  <si>
    <t>Pol51</t>
  </si>
  <si>
    <t>Zaškolení obsluhy</t>
  </si>
  <si>
    <t>82</t>
  </si>
  <si>
    <t>Poznámka k položce:_x000D_
seznámení s údržbou</t>
  </si>
  <si>
    <t>Pol52</t>
  </si>
  <si>
    <t>Kotevní materiál</t>
  </si>
  <si>
    <t>84</t>
  </si>
  <si>
    <t>Pol53</t>
  </si>
  <si>
    <t>Montážní materiál</t>
  </si>
  <si>
    <t>86</t>
  </si>
  <si>
    <t>512</t>
  </si>
  <si>
    <t>1057356427</t>
  </si>
  <si>
    <t>D1.4.4 - Elektroinstalace - DP10</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</si>
  <si>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</si>
  <si>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</si>
  <si>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</si>
  <si>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</si>
  <si>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</si>
  <si>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</si>
  <si>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</si>
  <si>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</si>
  <si>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</si>
  <si>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 xml:space="preserve">Poznámka k položce:_x000D_
Rozvodnice rolet v parapetu_x000D_
rozvodná skříňka na omítku, 12M, 1 řada, bílé dveře, IP40, plast – 1 ks, jistič modulární 1p, 10A, char. B., 10kA – 1ks, včetně výroby_x000D_
</t>
  </si>
  <si>
    <t>Prvky systému LUXMATE</t>
  </si>
  <si>
    <t>M2102-0007</t>
  </si>
  <si>
    <t>Modul pro řízení rolet – řízený dodavatel</t>
  </si>
  <si>
    <t>-2132241984</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</si>
  <si>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</si>
  <si>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</si>
  <si>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</si>
  <si>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</si>
  <si>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</si>
  <si>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</si>
  <si>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</si>
  <si>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</si>
  <si>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</si>
  <si>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</si>
  <si>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</si>
  <si>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</si>
  <si>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</si>
  <si>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</si>
  <si>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</si>
  <si>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</si>
  <si>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</si>
  <si>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M2106-0011</t>
  </si>
  <si>
    <t>Montážní práce včetně dopravy pro dílčí celek DP10</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</si>
  <si>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</si>
  <si>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</si>
  <si>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</si>
  <si>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</si>
  <si>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</si>
  <si>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</si>
  <si>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</si>
  <si>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</si>
  <si>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-174177848</t>
  </si>
  <si>
    <t>M2106-0028</t>
  </si>
  <si>
    <t>Projektová dokumentace skutečného provedení DSPS ELEKTRO</t>
  </si>
  <si>
    <t>1472528255</t>
  </si>
  <si>
    <t>M2106-0038</t>
  </si>
  <si>
    <t>Podružný materiál pro dílčí celek DP10</t>
  </si>
  <si>
    <t>M2106-0060</t>
  </si>
  <si>
    <t>Režijní náklady pro dílčí celek DP10</t>
  </si>
  <si>
    <t>Pol100</t>
  </si>
  <si>
    <t>676566953</t>
  </si>
  <si>
    <t>968619080</t>
  </si>
  <si>
    <t>092203000</t>
  </si>
  <si>
    <t>Náklady na zaškolení</t>
  </si>
  <si>
    <t>…</t>
  </si>
  <si>
    <t>1976296349</t>
  </si>
  <si>
    <t>https://podminky.urs.cz/item/CS_URS_2023_01/092203000</t>
  </si>
  <si>
    <t xml:space="preserve">Poznámka k položce:_x000D_
seznámení s údržbou_x000D_
</t>
  </si>
  <si>
    <t>D1.4.5 - Měření a regulace - DP10</t>
  </si>
  <si>
    <t>Stanislav Gajzler, B.Hudová</t>
  </si>
  <si>
    <t>D1 - Periferie</t>
  </si>
  <si>
    <t>D2 - Řídící systém - řízené dodávky JCBS</t>
  </si>
  <si>
    <t>D4 - Montážní materiál</t>
  </si>
  <si>
    <t>D5 - Komletace, revize, zkoušky</t>
  </si>
  <si>
    <t>Periferie</t>
  </si>
  <si>
    <t>Pol68</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</si>
  <si>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</si>
  <si>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</si>
  <si>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Pol69</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</si>
  <si>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</si>
  <si>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</si>
  <si>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</si>
  <si>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Pol77</t>
  </si>
  <si>
    <t>SW pro DDC regulátor IRC JCBS</t>
  </si>
  <si>
    <t>Poznámka k položce:_x000D_
Vypracování nového software pro IRC regulátor pro řízení fan-coilů</t>
  </si>
  <si>
    <t>Pol78</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</si>
  <si>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</si>
  <si>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</si>
  <si>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Pol79</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</si>
  <si>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</si>
  <si>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</si>
  <si>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Pol84</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</si>
  <si>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</si>
  <si>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</si>
  <si>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Pol85</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</si>
  <si>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</si>
  <si>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</si>
  <si>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Pol86</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</si>
  <si>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</si>
  <si>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</si>
  <si>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Pol91</t>
  </si>
  <si>
    <t>Lišta 40x40</t>
  </si>
  <si>
    <t>Poznámka k položce:_x000D_
Elektroinstalační bezhalegenová lišta do 40x40 mm (délka v m) - dodávka a montáž. Včetně příchytek a potřebného nosného a upevňovacího materiálu</t>
  </si>
  <si>
    <t>Pol92</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</si>
  <si>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</si>
  <si>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</si>
  <si>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Pol93</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</si>
  <si>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</si>
  <si>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</si>
  <si>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</si>
  <si>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Pol94</t>
  </si>
  <si>
    <t>Vypracování výrobní dokumentace</t>
  </si>
  <si>
    <t>Poznámka k položce:_x000D_
Vypracování výrobní dokumentace</t>
  </si>
  <si>
    <t>Pol95</t>
  </si>
  <si>
    <t>Komlexní zkoušky</t>
  </si>
  <si>
    <t>Poznámka k položce:_x000D_
Komplexní zkoušky, včetně kontroly správnosti přenášených signálů, a včetně zaregulování a nastavení parametrů</t>
  </si>
  <si>
    <t>Pol96</t>
  </si>
  <si>
    <t>Poznámka k položce:_x000D_
Zaškolení obsluhy</t>
  </si>
  <si>
    <t>Pol97</t>
  </si>
  <si>
    <t>Revize el. zařízení vč. revizní zprávy</t>
  </si>
  <si>
    <t>Poznámka k položce:_x000D_
Revize el. zařízení vč. revizní zprávy</t>
  </si>
  <si>
    <t>Pol98</t>
  </si>
  <si>
    <t>Dokumentace skučného provedení DSPS MAR</t>
  </si>
  <si>
    <t>Poznámka k položce:_x000D_
Vypracování dokumentace skutečného stavu</t>
  </si>
  <si>
    <t>Pol99</t>
  </si>
  <si>
    <t>Kompletační činnost</t>
  </si>
  <si>
    <t>Poznámka k položce:_x000D_
Kompletační činnost, koordinace s ostatními profesemi apod.</t>
  </si>
  <si>
    <t>Přesuny materiálu, doprava apod.</t>
  </si>
  <si>
    <t>-928918610</t>
  </si>
  <si>
    <t>D1.4.6 - Stínění - DP10</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</si>
  <si>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</si>
  <si>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</si>
  <si>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</si>
  <si>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</si>
  <si>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</si>
  <si>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</si>
  <si>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541785784</t>
  </si>
  <si>
    <t>https://podminky.urs.cz/item/CS_URS_2023_01/786614003</t>
  </si>
  <si>
    <t>RMAT0001</t>
  </si>
  <si>
    <t xml:space="preserve">R-1P234-1 Roleta 2720/1920 - 1P234 </t>
  </si>
  <si>
    <t>-1158311049</t>
  </si>
  <si>
    <t>RMAT0002</t>
  </si>
  <si>
    <t>R-1P235-1 Roleta 2720/1920 - 1P235</t>
  </si>
  <si>
    <t>-640820318</t>
  </si>
  <si>
    <t>RMAT0003</t>
  </si>
  <si>
    <t>R-1P236-1 Roleta 2720/1920 - 1P236</t>
  </si>
  <si>
    <t>1638972766</t>
  </si>
  <si>
    <t>RMAT0004</t>
  </si>
  <si>
    <t>R-1P237-1 Roleta 2770/1910 - 1P237</t>
  </si>
  <si>
    <t>-688219015</t>
  </si>
  <si>
    <t>RMAT0005</t>
  </si>
  <si>
    <t>R-1P237-2 Roleta 2760/1910 - 1P237</t>
  </si>
  <si>
    <t>273906766</t>
  </si>
  <si>
    <t>RMAT0006</t>
  </si>
  <si>
    <t>R-1P238-1 Roleta 2730/1920 - 1P238</t>
  </si>
  <si>
    <t>-709998115</t>
  </si>
  <si>
    <t>RMAT0007</t>
  </si>
  <si>
    <t>R-1P239-1 Roleta 2720/1920 - 1P239</t>
  </si>
  <si>
    <t>-304381139</t>
  </si>
  <si>
    <t>998786103</t>
  </si>
  <si>
    <t>Přesun hmot pro stínění stanovený z hmotnosti přesunovaného materiálu vodorovná dopravní vzdálenost do 50 m v objektech výšky (hloubky) přes 12 do 24 m</t>
  </si>
  <si>
    <t>-2147317893</t>
  </si>
  <si>
    <t>https://podminky.urs.cz/item/CS_URS_2023_01/998786103</t>
  </si>
  <si>
    <t>998786181</t>
  </si>
  <si>
    <t>Přesun hmot pro stínění stanovený z hmotnosti přesunovaného materiálu Příplatek k cenám za přesun prováděný bez použití mechanizace pro jakoukoliv výšku objektu</t>
  </si>
  <si>
    <t>773228327</t>
  </si>
  <si>
    <t>https://podminky.urs.cz/item/CS_URS_2023_01/998786181</t>
  </si>
  <si>
    <t>Dokumentace skutečného provedení stavby DSPS STÍNĚNÍ</t>
  </si>
  <si>
    <t>508792004</t>
  </si>
  <si>
    <t>013294000</t>
  </si>
  <si>
    <t xml:space="preserve">Výrobní dokumentace vč. zaměření </t>
  </si>
  <si>
    <t>-1291328530</t>
  </si>
  <si>
    <t>https://podminky.urs.cz/item/CS_URS_2023_01/013294000</t>
  </si>
  <si>
    <t>623585033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</si>
</sst>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Alignment="1" applyProtection="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97013217" TargetMode="External"/><Relationship Id="rId18" Type="http://schemas.openxmlformats.org/officeDocument/2006/relationships/hyperlink" Target="https://podminky.urs.cz/item/CS_URS_2023_01/998018003" TargetMode="External"/><Relationship Id="rId26" Type="http://schemas.openxmlformats.org/officeDocument/2006/relationships/hyperlink" Target="https://podminky.urs.cz/item/CS_URS_2023_01/763131771" TargetMode="External"/><Relationship Id="rId39" Type="http://schemas.openxmlformats.org/officeDocument/2006/relationships/hyperlink" Target="https://podminky.urs.cz/item/CS_URS_2023_01/013254000" TargetMode="External"/><Relationship Id="rId21" Type="http://schemas.openxmlformats.org/officeDocument/2006/relationships/hyperlink" Target="https://podminky.urs.cz/item/CS_URS_2023_01/763121411" TargetMode="External"/><Relationship Id="rId34" Type="http://schemas.openxmlformats.org/officeDocument/2006/relationships/hyperlink" Target="https://podminky.urs.cz/item/CS_URS_2023_01/998766181" TargetMode="External"/><Relationship Id="rId42" Type="http://schemas.openxmlformats.org/officeDocument/2006/relationships/hyperlink" Target="https://podminky.urs.cz/item/CS_URS_2023_01/070001000" TargetMode="External"/><Relationship Id="rId47" Type="http://schemas.openxmlformats.org/officeDocument/2006/relationships/drawing" Target="../drawings/drawing2.xml"/><Relationship Id="rId7" Type="http://schemas.openxmlformats.org/officeDocument/2006/relationships/hyperlink" Target="https://podminky.urs.cz/item/CS_URS_2023_01/642945111" TargetMode="External"/><Relationship Id="rId2" Type="http://schemas.openxmlformats.org/officeDocument/2006/relationships/hyperlink" Target="https://podminky.urs.cz/item/CS_URS_2023_01/612131101" TargetMode="External"/><Relationship Id="rId16" Type="http://schemas.openxmlformats.org/officeDocument/2006/relationships/hyperlink" Target="https://podminky.urs.cz/item/CS_URS_2023_01/997013511" TargetMode="External"/><Relationship Id="rId29" Type="http://schemas.openxmlformats.org/officeDocument/2006/relationships/hyperlink" Target="https://podminky.urs.cz/item/CS_URS_2023_01/766441812" TargetMode="External"/><Relationship Id="rId1" Type="http://schemas.openxmlformats.org/officeDocument/2006/relationships/hyperlink" Target="https://podminky.urs.cz/item/CS_URS_2023_01/340237212" TargetMode="External"/><Relationship Id="rId6" Type="http://schemas.openxmlformats.org/officeDocument/2006/relationships/hyperlink" Target="https://podminky.urs.cz/item/CS_URS_2023_01/619996145" TargetMode="External"/><Relationship Id="rId11" Type="http://schemas.openxmlformats.org/officeDocument/2006/relationships/hyperlink" Target="https://podminky.urs.cz/item/CS_URS_2023_01/971033441" TargetMode="External"/><Relationship Id="rId24" Type="http://schemas.openxmlformats.org/officeDocument/2006/relationships/hyperlink" Target="https://podminky.urs.cz/item/CS_URS_2023_01/763131751" TargetMode="External"/><Relationship Id="rId32" Type="http://schemas.openxmlformats.org/officeDocument/2006/relationships/hyperlink" Target="https://podminky.urs.cz/item/CS_URS_2023_01/766694126" TargetMode="External"/><Relationship Id="rId37" Type="http://schemas.openxmlformats.org/officeDocument/2006/relationships/hyperlink" Target="https://podminky.urs.cz/item/CS_URS_2023_01/784181121" TargetMode="External"/><Relationship Id="rId40" Type="http://schemas.openxmlformats.org/officeDocument/2006/relationships/hyperlink" Target="https://podminky.urs.cz/item/CS_URS_2023_01/030001000" TargetMode="External"/><Relationship Id="rId45" Type="http://schemas.openxmlformats.org/officeDocument/2006/relationships/hyperlink" Target="https://podminky.urs.cz/item/CS_URS_2023_01/091704003" TargetMode="External"/><Relationship Id="rId5" Type="http://schemas.openxmlformats.org/officeDocument/2006/relationships/hyperlink" Target="https://podminky.urs.cz/item/CS_URS_2023_01/619996117" TargetMode="External"/><Relationship Id="rId15" Type="http://schemas.openxmlformats.org/officeDocument/2006/relationships/hyperlink" Target="https://podminky.urs.cz/item/CS_URS_2023_01/997013509" TargetMode="External"/><Relationship Id="rId23" Type="http://schemas.openxmlformats.org/officeDocument/2006/relationships/hyperlink" Target="https://podminky.urs.cz/item/CS_URS_2023_01/763131714" TargetMode="External"/><Relationship Id="rId28" Type="http://schemas.openxmlformats.org/officeDocument/2006/relationships/hyperlink" Target="https://podminky.urs.cz/item/CS_URS_2023_01/998763381" TargetMode="External"/><Relationship Id="rId36" Type="http://schemas.openxmlformats.org/officeDocument/2006/relationships/hyperlink" Target="https://podminky.urs.cz/item/CS_URS_2023_01/784121001" TargetMode="External"/><Relationship Id="rId10" Type="http://schemas.openxmlformats.org/officeDocument/2006/relationships/hyperlink" Target="https://podminky.urs.cz/item/CS_URS_2023_01/971033431" TargetMode="External"/><Relationship Id="rId19" Type="http://schemas.openxmlformats.org/officeDocument/2006/relationships/hyperlink" Target="https://podminky.urs.cz/item/CS_URS_2023_01/763111313" TargetMode="External"/><Relationship Id="rId31" Type="http://schemas.openxmlformats.org/officeDocument/2006/relationships/hyperlink" Target="https://podminky.urs.cz/item/CS_URS_2023_01/766664957" TargetMode="External"/><Relationship Id="rId44" Type="http://schemas.openxmlformats.org/officeDocument/2006/relationships/hyperlink" Target="https://podminky.urs.cz/item/CS_URS_2023_01/091704002" TargetMode="External"/><Relationship Id="rId4" Type="http://schemas.openxmlformats.org/officeDocument/2006/relationships/hyperlink" Target="https://podminky.urs.cz/item/CS_URS_2023_01/619991011" TargetMode="External"/><Relationship Id="rId9" Type="http://schemas.openxmlformats.org/officeDocument/2006/relationships/hyperlink" Target="https://podminky.urs.cz/item/CS_URS_2023_01/952901111" TargetMode="External"/><Relationship Id="rId14" Type="http://schemas.openxmlformats.org/officeDocument/2006/relationships/hyperlink" Target="https://podminky.urs.cz/item/CS_URS_2023_01/997013219" TargetMode="External"/><Relationship Id="rId22" Type="http://schemas.openxmlformats.org/officeDocument/2006/relationships/hyperlink" Target="https://podminky.urs.cz/item/CS_URS_2023_01/763131411" TargetMode="External"/><Relationship Id="rId27" Type="http://schemas.openxmlformats.org/officeDocument/2006/relationships/hyperlink" Target="https://podminky.urs.cz/item/CS_URS_2023_01/998763303" TargetMode="External"/><Relationship Id="rId30" Type="http://schemas.openxmlformats.org/officeDocument/2006/relationships/hyperlink" Target="https://podminky.urs.cz/item/CS_URS_2023_01/766660022" TargetMode="External"/><Relationship Id="rId35" Type="http://schemas.openxmlformats.org/officeDocument/2006/relationships/hyperlink" Target="https://podminky.urs.cz/item/CS_URS_2023_01/784111001" TargetMode="External"/><Relationship Id="rId43" Type="http://schemas.openxmlformats.org/officeDocument/2006/relationships/hyperlink" Target="https://podminky.urs.cz/item/CS_URS_2023_01/091704001" TargetMode="External"/><Relationship Id="rId8" Type="http://schemas.openxmlformats.org/officeDocument/2006/relationships/hyperlink" Target="https://podminky.urs.cz/item/CS_URS_2023_01/949101111" TargetMode="External"/><Relationship Id="rId3" Type="http://schemas.openxmlformats.org/officeDocument/2006/relationships/hyperlink" Target="https://podminky.urs.cz/item/CS_URS_2023_01/612345212" TargetMode="External"/><Relationship Id="rId12" Type="http://schemas.openxmlformats.org/officeDocument/2006/relationships/hyperlink" Target="https://podminky.urs.cz/item/CS_URS_2023_01/977151114" TargetMode="External"/><Relationship Id="rId17" Type="http://schemas.openxmlformats.org/officeDocument/2006/relationships/hyperlink" Target="https://podminky.urs.cz/item/CS_URS_2023_01/997013631" TargetMode="External"/><Relationship Id="rId25" Type="http://schemas.openxmlformats.org/officeDocument/2006/relationships/hyperlink" Target="https://podminky.urs.cz/item/CS_URS_2023_01/763131765" TargetMode="External"/><Relationship Id="rId33" Type="http://schemas.openxmlformats.org/officeDocument/2006/relationships/hyperlink" Target="https://podminky.urs.cz/item/CS_URS_2023_01/998766103" TargetMode="External"/><Relationship Id="rId38" Type="http://schemas.openxmlformats.org/officeDocument/2006/relationships/hyperlink" Target="https://podminky.urs.cz/item/CS_URS_2023_01/784211101" TargetMode="External"/><Relationship Id="rId46" Type="http://schemas.openxmlformats.org/officeDocument/2006/relationships/hyperlink" Target="https://podminky.urs.cz/item/CS_URS_2023_01/091704004" TargetMode="External"/><Relationship Id="rId20" Type="http://schemas.openxmlformats.org/officeDocument/2006/relationships/hyperlink" Target="https://podminky.urs.cz/item/CS_URS_2023_01/763111811" TargetMode="External"/><Relationship Id="rId41" Type="http://schemas.openxmlformats.org/officeDocument/2006/relationships/hyperlink" Target="https://podminky.urs.cz/item/CS_URS_2023_01/045002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19"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7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0"/>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0"/>
      <c r="BS13" s="17" t="s">
        <v>6</v>
      </c>
    </row>
    <row r="14" spans="1:74" ht="12.75">
      <c r="B14" s="21"/>
      <c r="C14" s="22"/>
      <c r="D14" s="22"/>
      <c r="E14" s="275" t="s">
        <v>31</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28</v>
      </c>
      <c r="AL14" s="22"/>
      <c r="AM14" s="22"/>
      <c r="AN14" s="31" t="s">
        <v>31</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70"/>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70"/>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70"/>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39</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341285</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41</v>
      </c>
      <c r="M28" s="263"/>
      <c r="N28" s="263"/>
      <c r="O28" s="263"/>
      <c r="P28" s="263"/>
      <c r="Q28" s="36"/>
      <c r="R28" s="36"/>
      <c r="S28" s="36"/>
      <c r="T28" s="36"/>
      <c r="U28" s="36"/>
      <c r="V28" s="36"/>
      <c r="W28" s="263" t="s">
        <v>42</v>
      </c>
      <c r="X28" s="263"/>
      <c r="Y28" s="263"/>
      <c r="Z28" s="263"/>
      <c r="AA28" s="263"/>
      <c r="AB28" s="263"/>
      <c r="AC28" s="263"/>
      <c r="AD28" s="263"/>
      <c r="AE28" s="263"/>
      <c r="AF28" s="36"/>
      <c r="AG28" s="36"/>
      <c r="AH28" s="36"/>
      <c r="AI28" s="36"/>
      <c r="AJ28" s="36"/>
      <c r="AK28" s="263" t="s">
        <v>43</v>
      </c>
      <c r="AL28" s="263"/>
      <c r="AM28" s="263"/>
      <c r="AN28" s="263"/>
      <c r="AO28" s="263"/>
      <c r="AP28" s="36"/>
      <c r="AQ28" s="36"/>
      <c r="AR28" s="39"/>
      <c r="BE28" s="270"/>
    </row>
    <row r="29" spans="1:71" s="3" customFormat="1" ht="14.45" customHeight="1">
      <c r="B29" s="40"/>
      <c r="C29" s="41"/>
      <c r="D29" s="29" t="s">
        <v>44</v>
      </c>
      <c r="E29" s="41"/>
      <c r="F29" s="29" t="s">
        <v>45</v>
      </c>
      <c r="G29" s="41"/>
      <c r="H29" s="41"/>
      <c r="I29" s="41"/>
      <c r="J29" s="41"/>
      <c r="K29" s="41"/>
      <c r="L29" s="257">
        <v>0.21</v>
      </c>
      <c r="M29" s="256"/>
      <c r="N29" s="256"/>
      <c r="O29" s="256"/>
      <c r="P29" s="256"/>
      <c r="Q29" s="41"/>
      <c r="R29" s="41"/>
      <c r="S29" s="41"/>
      <c r="T29" s="41"/>
      <c r="U29" s="41"/>
      <c r="V29" s="41"/>
      <c r="W29" s="255">
        <f>ROUND(AZ54, 2)</f>
        <v>341285</v>
      </c>
      <c r="X29" s="256"/>
      <c r="Y29" s="256"/>
      <c r="Z29" s="256"/>
      <c r="AA29" s="256"/>
      <c r="AB29" s="256"/>
      <c r="AC29" s="256"/>
      <c r="AD29" s="256"/>
      <c r="AE29" s="256"/>
      <c r="AF29" s="41"/>
      <c r="AG29" s="41"/>
      <c r="AH29" s="41"/>
      <c r="AI29" s="41"/>
      <c r="AJ29" s="41"/>
      <c r="AK29" s="255">
        <f>ROUND(AV54, 2)</f>
        <v>71669.850000000006</v>
      </c>
      <c r="AL29" s="256"/>
      <c r="AM29" s="256"/>
      <c r="AN29" s="256"/>
      <c r="AO29" s="256"/>
      <c r="AP29" s="41"/>
      <c r="AQ29" s="41"/>
      <c r="AR29" s="42"/>
      <c r="BE29" s="271"/>
    </row>
    <row r="30" spans="1:71" s="3" customFormat="1" ht="14.45" customHeight="1">
      <c r="B30" s="40"/>
      <c r="C30" s="41"/>
      <c r="D30" s="41"/>
      <c r="E30" s="41"/>
      <c r="F30" s="29" t="s">
        <v>46</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47</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48</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49</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68" t="s">
        <v>52</v>
      </c>
      <c r="Y35" s="266"/>
      <c r="Z35" s="266"/>
      <c r="AA35" s="266"/>
      <c r="AB35" s="266"/>
      <c r="AC35" s="45"/>
      <c r="AD35" s="45"/>
      <c r="AE35" s="45"/>
      <c r="AF35" s="45"/>
      <c r="AG35" s="45"/>
      <c r="AH35" s="45"/>
      <c r="AI35" s="45"/>
      <c r="AJ35" s="45"/>
      <c r="AK35" s="265">
        <f>SUM(AK26:AK33)</f>
        <v>412954.85</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DP10</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DP10 = E1P3</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44" t="str">
        <f>IF(E17="","",E17)</f>
        <v>Bohemik s.r.o.</v>
      </c>
      <c r="AN49" s="245"/>
      <c r="AO49" s="245"/>
      <c r="AP49" s="245"/>
      <c r="AQ49" s="36"/>
      <c r="AR49" s="39"/>
      <c r="AS49" s="238" t="s">
        <v>54</v>
      </c>
      <c r="AT49" s="239"/>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55</v>
      </c>
      <c r="D52" s="250"/>
      <c r="E52" s="250"/>
      <c r="F52" s="250"/>
      <c r="G52" s="250"/>
      <c r="H52" s="66"/>
      <c r="I52" s="252" t="s">
        <v>56</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57</v>
      </c>
      <c r="AH52" s="250"/>
      <c r="AI52" s="250"/>
      <c r="AJ52" s="250"/>
      <c r="AK52" s="250"/>
      <c r="AL52" s="250"/>
      <c r="AM52" s="250"/>
      <c r="AN52" s="252" t="s">
        <v>58</v>
      </c>
      <c r="AO52" s="250"/>
      <c r="AP52" s="250"/>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341285</v>
      </c>
      <c r="AH54" s="253"/>
      <c r="AI54" s="253"/>
      <c r="AJ54" s="253"/>
      <c r="AK54" s="253"/>
      <c r="AL54" s="253"/>
      <c r="AM54" s="253"/>
      <c r="AN54" s="254">
        <f t="shared" ref="AN54:AN60" si="0">SUM(AG54,AT54)</f>
        <v>412954.85</v>
      </c>
      <c r="AO54" s="254"/>
      <c r="AP54" s="254"/>
      <c r="AQ54" s="78" t="s">
        <v>18</v>
      </c>
      <c r="AR54" s="79"/>
      <c r="AS54" s="80">
        <f>ROUND(SUM(AS55:AS60),2)</f>
        <v>0</v>
      </c>
      <c r="AT54" s="81">
        <f t="shared" ref="AT54:AT60" si="1">ROUND(SUM(AV54:AW54),2)</f>
        <v>71669.850000000006</v>
      </c>
      <c r="AU54" s="82">
        <f>ROUND(SUM(AU55:AU60),5)</f>
        <v>0</v>
      </c>
      <c r="AV54" s="81">
        <f>ROUND(AZ54*L29,2)</f>
        <v>71669.850000000006</v>
      </c>
      <c r="AW54" s="81">
        <f>ROUND(BA54*L30,2)</f>
        <v>0</v>
      </c>
      <c r="AX54" s="81">
        <f>ROUND(BB54*L29,2)</f>
        <v>0</v>
      </c>
      <c r="AY54" s="81">
        <f>ROUND(BC54*L30,2)</f>
        <v>0</v>
      </c>
      <c r="AZ54" s="81">
        <f>ROUND(SUM(AZ55:AZ60),2)</f>
        <v>341285</v>
      </c>
      <c r="BA54" s="81">
        <f>ROUND(SUM(BA55:BA60),2)</f>
        <v>0</v>
      </c>
      <c r="BB54" s="81">
        <f>ROUND(SUM(BB55:BB60),2)</f>
        <v>0</v>
      </c>
      <c r="BC54" s="81">
        <f>ROUND(SUM(BC55:BC60),2)</f>
        <v>0</v>
      </c>
      <c r="BD54" s="83">
        <f>ROUND(SUM(BD55:BD60),2)</f>
        <v>0</v>
      </c>
      <c r="BS54" s="84" t="s">
        <v>73</v>
      </c>
      <c r="BT54" s="84" t="s">
        <v>74</v>
      </c>
      <c r="BU54" s="85" t="s">
        <v>75</v>
      </c>
      <c r="BV54" s="84" t="s">
        <v>76</v>
      </c>
      <c r="BW54" s="84" t="s">
        <v>5</v>
      </c>
      <c r="BX54" s="84" t="s">
        <v>77</v>
      </c>
      <c r="CL54" s="84" t="s">
        <v>18</v>
      </c>
    </row>
    <row r="55" spans="1:91" s="7" customFormat="1" ht="16.5" customHeight="1">
      <c r="A55" s="86" t="s">
        <v>78</v>
      </c>
      <c r="B55" s="87"/>
      <c r="C55" s="88"/>
      <c r="D55" s="246" t="s">
        <v>79</v>
      </c>
      <c r="E55" s="246"/>
      <c r="F55" s="246"/>
      <c r="G55" s="246"/>
      <c r="H55" s="246"/>
      <c r="I55" s="89"/>
      <c r="J55" s="246" t="s">
        <v>80</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DP10'!J30</f>
        <v>0</v>
      </c>
      <c r="AH55" s="248"/>
      <c r="AI55" s="248"/>
      <c r="AJ55" s="248"/>
      <c r="AK55" s="248"/>
      <c r="AL55" s="248"/>
      <c r="AM55" s="248"/>
      <c r="AN55" s="247">
        <f t="shared" si="0"/>
        <v>0</v>
      </c>
      <c r="AO55" s="248"/>
      <c r="AP55" s="248"/>
      <c r="AQ55" s="90" t="s">
        <v>81</v>
      </c>
      <c r="AR55" s="91"/>
      <c r="AS55" s="92">
        <v>0</v>
      </c>
      <c r="AT55" s="93">
        <f t="shared" si="1"/>
        <v>0</v>
      </c>
      <c r="AU55" s="94">
        <f>'D1.1 - Stavba - DP10'!P96</f>
        <v>0</v>
      </c>
      <c r="AV55" s="93">
        <f>'D1.1 - Stavba - DP10'!J33</f>
        <v>0</v>
      </c>
      <c r="AW55" s="93">
        <f>'D1.1 - Stavba - DP10'!J34</f>
        <v>0</v>
      </c>
      <c r="AX55" s="93">
        <f>'D1.1 - Stavba - DP10'!J35</f>
        <v>0</v>
      </c>
      <c r="AY55" s="93">
        <f>'D1.1 - Stavba - DP10'!J36</f>
        <v>0</v>
      </c>
      <c r="AZ55" s="93">
        <f>'D1.1 - Stavba - DP10'!F33</f>
        <v>0</v>
      </c>
      <c r="BA55" s="93">
        <f>'D1.1 - Stavba - DP10'!F34</f>
        <v>0</v>
      </c>
      <c r="BB55" s="93">
        <f>'D1.1 - Stavba - DP10'!F35</f>
        <v>0</v>
      </c>
      <c r="BC55" s="93">
        <f>'D1.1 - Stavba - DP10'!F36</f>
        <v>0</v>
      </c>
      <c r="BD55" s="95">
        <f>'D1.1 - Stavba - DP10'!F37</f>
        <v>0</v>
      </c>
      <c r="BT55" s="96" t="s">
        <v>82</v>
      </c>
      <c r="BV55" s="96" t="s">
        <v>76</v>
      </c>
      <c r="BW55" s="96" t="s">
        <v>83</v>
      </c>
      <c r="BX55" s="96" t="s">
        <v>5</v>
      </c>
      <c r="CL55" s="96" t="s">
        <v>18</v>
      </c>
      <c r="CM55" s="96" t="s">
        <v>84</v>
      </c>
    </row>
    <row r="56" spans="1:91" s="7" customFormat="1" ht="16.5" customHeight="1">
      <c r="A56" s="86" t="s">
        <v>78</v>
      </c>
      <c r="B56" s="87"/>
      <c r="C56" s="88"/>
      <c r="D56" s="246" t="s">
        <v>85</v>
      </c>
      <c r="E56" s="246"/>
      <c r="F56" s="246"/>
      <c r="G56" s="246"/>
      <c r="H56" s="246"/>
      <c r="I56" s="89"/>
      <c r="J56" s="246" t="s">
        <v>86</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46" t="s">
        <v>88</v>
      </c>
      <c r="E57" s="246"/>
      <c r="F57" s="246"/>
      <c r="G57" s="246"/>
      <c r="H57" s="246"/>
      <c r="I57" s="89"/>
      <c r="J57" s="246" t="s">
        <v>89</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DP10'!J30</f>
        <v>0</v>
      </c>
      <c r="AH57" s="248"/>
      <c r="AI57" s="248"/>
      <c r="AJ57" s="248"/>
      <c r="AK57" s="248"/>
      <c r="AL57" s="248"/>
      <c r="AM57" s="248"/>
      <c r="AN57" s="247">
        <f t="shared" si="0"/>
        <v>0</v>
      </c>
      <c r="AO57" s="248"/>
      <c r="AP57" s="248"/>
      <c r="AQ57" s="90" t="s">
        <v>81</v>
      </c>
      <c r="AR57" s="91"/>
      <c r="AS57" s="92">
        <v>0</v>
      </c>
      <c r="AT57" s="93">
        <f t="shared" si="1"/>
        <v>0</v>
      </c>
      <c r="AU57" s="94">
        <f>'D1.4.2 - Chlazení - DP10'!P90</f>
        <v>0</v>
      </c>
      <c r="AV57" s="93">
        <f>'D1.4.2 - Chlazení - DP10'!J33</f>
        <v>0</v>
      </c>
      <c r="AW57" s="93">
        <f>'D1.4.2 - Chlazení - DP10'!J34</f>
        <v>0</v>
      </c>
      <c r="AX57" s="93">
        <f>'D1.4.2 - Chlazení - DP10'!J35</f>
        <v>0</v>
      </c>
      <c r="AY57" s="93">
        <f>'D1.4.2 - Chlazení - DP10'!J36</f>
        <v>0</v>
      </c>
      <c r="AZ57" s="93">
        <f>'D1.4.2 - Chlazení - DP10'!F33</f>
        <v>0</v>
      </c>
      <c r="BA57" s="93">
        <f>'D1.4.2 - Chlazení - DP10'!F34</f>
        <v>0</v>
      </c>
      <c r="BB57" s="93">
        <f>'D1.4.2 - Chlazení - DP10'!F35</f>
        <v>0</v>
      </c>
      <c r="BC57" s="93">
        <f>'D1.4.2 - Chlazení - DP10'!F36</f>
        <v>0</v>
      </c>
      <c r="BD57" s="95">
        <f>'D1.4.2 - Chlazení - DP10'!F37</f>
        <v>0</v>
      </c>
      <c r="BT57" s="96" t="s">
        <v>82</v>
      </c>
      <c r="BV57" s="96" t="s">
        <v>76</v>
      </c>
      <c r="BW57" s="96" t="s">
        <v>90</v>
      </c>
      <c r="BX57" s="96" t="s">
        <v>5</v>
      </c>
      <c r="CL57" s="96" t="s">
        <v>18</v>
      </c>
      <c r="CM57" s="96" t="s">
        <v>84</v>
      </c>
    </row>
    <row r="58" spans="1:91" s="7" customFormat="1" ht="16.5" customHeight="1">
      <c r="A58" s="86" t="s">
        <v>78</v>
      </c>
      <c r="B58" s="87"/>
      <c r="C58" s="88"/>
      <c r="D58" s="246" t="s">
        <v>91</v>
      </c>
      <c r="E58" s="246"/>
      <c r="F58" s="246"/>
      <c r="G58" s="246"/>
      <c r="H58" s="246"/>
      <c r="I58" s="89"/>
      <c r="J58" s="246" t="s">
        <v>92</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258580</v>
      </c>
      <c r="AH58" s="248"/>
      <c r="AI58" s="248"/>
      <c r="AJ58" s="248"/>
      <c r="AK58" s="248"/>
      <c r="AL58" s="248"/>
      <c r="AM58" s="248"/>
      <c r="AN58" s="247">
        <f t="shared" si="0"/>
        <v>312881.8</v>
      </c>
      <c r="AO58" s="248"/>
      <c r="AP58" s="248"/>
      <c r="AQ58" s="90" t="s">
        <v>81</v>
      </c>
      <c r="AR58" s="91"/>
      <c r="AS58" s="92">
        <v>0</v>
      </c>
      <c r="AT58" s="93">
        <f t="shared" si="1"/>
        <v>54301.8</v>
      </c>
      <c r="AU58" s="94">
        <f>'D1.4.4 - Elektroinstalace...'!P86</f>
        <v>0</v>
      </c>
      <c r="AV58" s="93">
        <f>'D1.4.4 - Elektroinstalace...'!J33</f>
        <v>54301.8</v>
      </c>
      <c r="AW58" s="93">
        <f>'D1.4.4 - Elektroinstalace...'!J34</f>
        <v>0</v>
      </c>
      <c r="AX58" s="93">
        <f>'D1.4.4 - Elektroinstalace...'!J35</f>
        <v>0</v>
      </c>
      <c r="AY58" s="93">
        <f>'D1.4.4 - Elektroinstalace...'!J36</f>
        <v>0</v>
      </c>
      <c r="AZ58" s="93">
        <f>'D1.4.4 - Elektroinstalace...'!F33</f>
        <v>258580</v>
      </c>
      <c r="BA58" s="93">
        <f>'D1.4.4 - Elektroinstalace...'!F34</f>
        <v>0</v>
      </c>
      <c r="BB58" s="93">
        <f>'D1.4.4 - Elektroinstalace...'!F35</f>
        <v>0</v>
      </c>
      <c r="BC58" s="93">
        <f>'D1.4.4 - Elektroinstalace...'!F36</f>
        <v>0</v>
      </c>
      <c r="BD58" s="95">
        <f>'D1.4.4 - Elektroinstalace...'!F37</f>
        <v>0</v>
      </c>
      <c r="BT58" s="96" t="s">
        <v>82</v>
      </c>
      <c r="BV58" s="96" t="s">
        <v>76</v>
      </c>
      <c r="BW58" s="96" t="s">
        <v>93</v>
      </c>
      <c r="BX58" s="96" t="s">
        <v>5</v>
      </c>
      <c r="CL58" s="96" t="s">
        <v>18</v>
      </c>
      <c r="CM58" s="96" t="s">
        <v>84</v>
      </c>
    </row>
    <row r="59" spans="1:91" s="7" customFormat="1" ht="16.5" customHeight="1">
      <c r="A59" s="86" t="s">
        <v>78</v>
      </c>
      <c r="B59" s="87"/>
      <c r="C59" s="88"/>
      <c r="D59" s="246" t="s">
        <v>94</v>
      </c>
      <c r="E59" s="246"/>
      <c r="F59" s="246"/>
      <c r="G59" s="246"/>
      <c r="H59" s="246"/>
      <c r="I59" s="89"/>
      <c r="J59" s="246" t="s">
        <v>95</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82705</v>
      </c>
      <c r="AH59" s="248"/>
      <c r="AI59" s="248"/>
      <c r="AJ59" s="248"/>
      <c r="AK59" s="248"/>
      <c r="AL59" s="248"/>
      <c r="AM59" s="248"/>
      <c r="AN59" s="247">
        <f t="shared" si="0"/>
        <v>100073.05</v>
      </c>
      <c r="AO59" s="248"/>
      <c r="AP59" s="248"/>
      <c r="AQ59" s="90" t="s">
        <v>81</v>
      </c>
      <c r="AR59" s="91"/>
      <c r="AS59" s="92">
        <v>0</v>
      </c>
      <c r="AT59" s="93">
        <f t="shared" si="1"/>
        <v>17368.05</v>
      </c>
      <c r="AU59" s="94">
        <f>'D1.4.5 - Měření a regulac...'!P85</f>
        <v>0</v>
      </c>
      <c r="AV59" s="93">
        <f>'D1.4.5 - Měření a regulac...'!J33</f>
        <v>17368.05</v>
      </c>
      <c r="AW59" s="93">
        <f>'D1.4.5 - Měření a regulac...'!J34</f>
        <v>0</v>
      </c>
      <c r="AX59" s="93">
        <f>'D1.4.5 - Měření a regulac...'!J35</f>
        <v>0</v>
      </c>
      <c r="AY59" s="93">
        <f>'D1.4.5 - Měření a regulac...'!J36</f>
        <v>0</v>
      </c>
      <c r="AZ59" s="93">
        <f>'D1.4.5 - Měření a regulac...'!F33</f>
        <v>82705</v>
      </c>
      <c r="BA59" s="93">
        <f>'D1.4.5 - Měření a regulac...'!F34</f>
        <v>0</v>
      </c>
      <c r="BB59" s="93">
        <f>'D1.4.5 - Měření a regulac...'!F35</f>
        <v>0</v>
      </c>
      <c r="BC59" s="93">
        <f>'D1.4.5 - Měření a regulac...'!F36</f>
        <v>0</v>
      </c>
      <c r="BD59" s="95">
        <f>'D1.4.5 - Měření a regulac...'!F37</f>
        <v>0</v>
      </c>
      <c r="BT59" s="96" t="s">
        <v>82</v>
      </c>
      <c r="BV59" s="96" t="s">
        <v>76</v>
      </c>
      <c r="BW59" s="96" t="s">
        <v>96</v>
      </c>
      <c r="BX59" s="96" t="s">
        <v>5</v>
      </c>
      <c r="CL59" s="96" t="s">
        <v>18</v>
      </c>
      <c r="CM59" s="96" t="s">
        <v>84</v>
      </c>
    </row>
    <row r="60" spans="1:91" s="7" customFormat="1" ht="16.5" customHeight="1">
      <c r="A60" s="86" t="s">
        <v>78</v>
      </c>
      <c r="B60" s="87"/>
      <c r="C60" s="88"/>
      <c r="D60" s="246" t="s">
        <v>97</v>
      </c>
      <c r="E60" s="246"/>
      <c r="F60" s="246"/>
      <c r="G60" s="246"/>
      <c r="H60" s="246"/>
      <c r="I60" s="89"/>
      <c r="J60" s="246" t="s">
        <v>98</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DP10'!J30</f>
        <v>0</v>
      </c>
      <c r="AH60" s="248"/>
      <c r="AI60" s="248"/>
      <c r="AJ60" s="248"/>
      <c r="AK60" s="248"/>
      <c r="AL60" s="248"/>
      <c r="AM60" s="248"/>
      <c r="AN60" s="247">
        <f t="shared" si="0"/>
        <v>0</v>
      </c>
      <c r="AO60" s="248"/>
      <c r="AP60" s="248"/>
      <c r="AQ60" s="90" t="s">
        <v>81</v>
      </c>
      <c r="AR60" s="91"/>
      <c r="AS60" s="97">
        <v>0</v>
      </c>
      <c r="AT60" s="98">
        <f t="shared" si="1"/>
        <v>0</v>
      </c>
      <c r="AU60" s="99">
        <f>'D1.4.6 - Stínění - DP10'!P84</f>
        <v>0</v>
      </c>
      <c r="AV60" s="98">
        <f>'D1.4.6 - Stínění - DP10'!J33</f>
        <v>0</v>
      </c>
      <c r="AW60" s="98">
        <f>'D1.4.6 - Stínění - DP10'!J34</f>
        <v>0</v>
      </c>
      <c r="AX60" s="98">
        <f>'D1.4.6 - Stínění - DP10'!J35</f>
        <v>0</v>
      </c>
      <c r="AY60" s="98">
        <f>'D1.4.6 - Stínění - DP10'!J36</f>
        <v>0</v>
      </c>
      <c r="AZ60" s="98">
        <f>'D1.4.6 - Stínění - DP10'!F33</f>
        <v>0</v>
      </c>
      <c r="BA60" s="98">
        <f>'D1.4.6 - Stínění - DP10'!F34</f>
        <v>0</v>
      </c>
      <c r="BB60" s="98">
        <f>'D1.4.6 - Stínění - DP10'!F35</f>
        <v>0</v>
      </c>
      <c r="BC60" s="98">
        <f>'D1.4.6 - Stínění - DP10'!F36</f>
        <v>0</v>
      </c>
      <c r="BD60" s="100">
        <f>'D1.4.6 - Stínění - DP10'!F37</f>
        <v>0</v>
      </c>
      <c r="BT60" s="96" t="s">
        <v>82</v>
      </c>
      <c r="BV60" s="96" t="s">
        <v>76</v>
      </c>
      <c r="BW60" s="96" t="s">
        <v>99</v>
      </c>
      <c r="BX60" s="96" t="s">
        <v>5</v>
      </c>
      <c r="CL60" s="96" t="s">
        <v>18</v>
      </c>
      <c r="CM60" s="96" t="s">
        <v>84</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0NG3HvPFwzH7CTiU0LAWFHYg6GjOZVt6es5wRzf323wvRWuNJqrKalwLEjwqx49jrGd8c7AYbc+mzTEQQEfEJA==" saltValue="NJg72LeijYfrCdNE2Q9wNw=="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10'!C2" display="/" xr:uid="{00000000-0004-0000-0000-000000000000}"/>
    <hyperlink ref="A56" location="'D1.4.1 - Zdravotně techni...'!C2" display="/" xr:uid="{00000000-0004-0000-0000-000001000000}"/>
    <hyperlink ref="A57" location="'D1.4.2 - Chlazení - DP10'!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10'!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28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ROUND((SUM(BE96:BE283)),  2)</f>
        <v>0</v>
      </c>
      <c r="G33" s="34"/>
      <c r="H33" s="34"/>
      <c r="I33" s="118">
        <v>0.21</v>
      </c>
      <c r="J33" s="117">
        <f>ROUND(((SUM(BE96:BE283))*I33),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ROUND((SUM(BF96:BF283)),  2)</f>
        <v>0</v>
      </c>
      <c r="G34" s="34"/>
      <c r="H34" s="34"/>
      <c r="I34" s="118">
        <v>0.15</v>
      </c>
      <c r="J34" s="117">
        <f>ROUND(((SUM(BF96:BF283))*I34),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ROUND((SUM(BG96:BG283)),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ROUND((SUM(BH96:BH283)),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ROUND((SUM(BI96:BI283)),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J96</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109</v>
      </c>
      <c r="E60" s="137"/>
      <c r="F60" s="137"/>
      <c r="G60" s="137"/>
      <c r="H60" s="137"/>
      <c r="I60" s="137"/>
      <c r="J60" s="138">
        <f>J97</f>
        <v>0</v>
      </c>
      <c r="K60" s="135"/>
      <c r="L60" s="139"/>
    </row>
    <row r="61" spans="1:47" s="10" customFormat="1" ht="19.899999999999999" customHeight="1">
      <c r="B61" s="140"/>
      <c r="C61" s="141"/>
      <c r="D61" s="142" t="s">
        <v>110</v>
      </c>
      <c r="E61" s="143"/>
      <c r="F61" s="143"/>
      <c r="G61" s="143"/>
      <c r="H61" s="143"/>
      <c r="I61" s="143"/>
      <c r="J61" s="144">
        <f>J98</f>
        <v>0</v>
      </c>
      <c r="K61" s="141"/>
      <c r="L61" s="145"/>
    </row>
    <row r="62" spans="1:47" s="10" customFormat="1" ht="19.899999999999999" customHeight="1">
      <c r="B62" s="140"/>
      <c r="C62" s="141"/>
      <c r="D62" s="142" t="s">
        <v>111</v>
      </c>
      <c r="E62" s="143"/>
      <c r="F62" s="143"/>
      <c r="G62" s="143"/>
      <c r="H62" s="143"/>
      <c r="I62" s="143"/>
      <c r="J62" s="144">
        <f>J105</f>
        <v>0</v>
      </c>
      <c r="K62" s="141"/>
      <c r="L62" s="145"/>
    </row>
    <row r="63" spans="1:47" s="10" customFormat="1" ht="19.899999999999999" customHeight="1">
      <c r="B63" s="140"/>
      <c r="C63" s="141"/>
      <c r="D63" s="142" t="s">
        <v>112</v>
      </c>
      <c r="E63" s="143"/>
      <c r="F63" s="143"/>
      <c r="G63" s="143"/>
      <c r="H63" s="143"/>
      <c r="I63" s="143"/>
      <c r="J63" s="144">
        <f>J136</f>
        <v>0</v>
      </c>
      <c r="K63" s="141"/>
      <c r="L63" s="145"/>
    </row>
    <row r="64" spans="1:47" s="10" customFormat="1" ht="19.899999999999999" customHeight="1">
      <c r="B64" s="140"/>
      <c r="C64" s="141"/>
      <c r="D64" s="142" t="s">
        <v>113</v>
      </c>
      <c r="E64" s="143"/>
      <c r="F64" s="143"/>
      <c r="G64" s="143"/>
      <c r="H64" s="143"/>
      <c r="I64" s="143"/>
      <c r="J64" s="144">
        <f>J162</f>
        <v>0</v>
      </c>
      <c r="K64" s="141"/>
      <c r="L64" s="145"/>
    </row>
    <row r="65" spans="1:31" s="10" customFormat="1" ht="19.899999999999999" customHeight="1">
      <c r="B65" s="140"/>
      <c r="C65" s="141"/>
      <c r="D65" s="142" t="s">
        <v>114</v>
      </c>
      <c r="E65" s="143"/>
      <c r="F65" s="143"/>
      <c r="G65" s="143"/>
      <c r="H65" s="143"/>
      <c r="I65" s="143"/>
      <c r="J65" s="144">
        <f>J174</f>
        <v>0</v>
      </c>
      <c r="K65" s="141"/>
      <c r="L65" s="145"/>
    </row>
    <row r="66" spans="1:31" s="9" customFormat="1" ht="24.95" customHeight="1">
      <c r="B66" s="134"/>
      <c r="C66" s="135"/>
      <c r="D66" s="136" t="s">
        <v>115</v>
      </c>
      <c r="E66" s="137"/>
      <c r="F66" s="137"/>
      <c r="G66" s="137"/>
      <c r="H66" s="137"/>
      <c r="I66" s="137"/>
      <c r="J66" s="138">
        <f>J177</f>
        <v>0</v>
      </c>
      <c r="K66" s="135"/>
      <c r="L66" s="139"/>
    </row>
    <row r="67" spans="1:31" s="10" customFormat="1" ht="19.899999999999999" customHeight="1">
      <c r="B67" s="140"/>
      <c r="C67" s="141"/>
      <c r="D67" s="142" t="s">
        <v>116</v>
      </c>
      <c r="E67" s="143"/>
      <c r="F67" s="143"/>
      <c r="G67" s="143"/>
      <c r="H67" s="143"/>
      <c r="I67" s="143"/>
      <c r="J67" s="144">
        <f>J178</f>
        <v>0</v>
      </c>
      <c r="K67" s="141"/>
      <c r="L67" s="145"/>
    </row>
    <row r="68" spans="1:31" s="10" customFormat="1" ht="19.899999999999999" customHeight="1">
      <c r="B68" s="140"/>
      <c r="C68" s="141"/>
      <c r="D68" s="142" t="s">
        <v>117</v>
      </c>
      <c r="E68" s="143"/>
      <c r="F68" s="143"/>
      <c r="G68" s="143"/>
      <c r="H68" s="143"/>
      <c r="I68" s="143"/>
      <c r="J68" s="144">
        <f>J183</f>
        <v>0</v>
      </c>
      <c r="K68" s="141"/>
      <c r="L68" s="145"/>
    </row>
    <row r="69" spans="1:31" s="10" customFormat="1" ht="19.899999999999999" customHeight="1">
      <c r="B69" s="140"/>
      <c r="C69" s="141"/>
      <c r="D69" s="142" t="s">
        <v>118</v>
      </c>
      <c r="E69" s="143"/>
      <c r="F69" s="143"/>
      <c r="G69" s="143"/>
      <c r="H69" s="143"/>
      <c r="I69" s="143"/>
      <c r="J69" s="144">
        <f>J210</f>
        <v>0</v>
      </c>
      <c r="K69" s="141"/>
      <c r="L69" s="145"/>
    </row>
    <row r="70" spans="1:31" s="10" customFormat="1" ht="19.899999999999999" customHeight="1">
      <c r="B70" s="140"/>
      <c r="C70" s="141"/>
      <c r="D70" s="142" t="s">
        <v>119</v>
      </c>
      <c r="E70" s="143"/>
      <c r="F70" s="143"/>
      <c r="G70" s="143"/>
      <c r="H70" s="143"/>
      <c r="I70" s="143"/>
      <c r="J70" s="144">
        <f>J236</f>
        <v>0</v>
      </c>
      <c r="K70" s="141"/>
      <c r="L70" s="145"/>
    </row>
    <row r="71" spans="1:31" s="9" customFormat="1" ht="24.95" customHeight="1">
      <c r="B71" s="134"/>
      <c r="C71" s="135"/>
      <c r="D71" s="136" t="s">
        <v>120</v>
      </c>
      <c r="E71" s="137"/>
      <c r="F71" s="137"/>
      <c r="G71" s="137"/>
      <c r="H71" s="137"/>
      <c r="I71" s="137"/>
      <c r="J71" s="138">
        <f>J254</f>
        <v>0</v>
      </c>
      <c r="K71" s="135"/>
      <c r="L71" s="139"/>
    </row>
    <row r="72" spans="1:31" s="10" customFormat="1" ht="19.899999999999999" customHeight="1">
      <c r="B72" s="140"/>
      <c r="C72" s="141"/>
      <c r="D72" s="142" t="s">
        <v>121</v>
      </c>
      <c r="E72" s="143"/>
      <c r="F72" s="143"/>
      <c r="G72" s="143"/>
      <c r="H72" s="143"/>
      <c r="I72" s="143"/>
      <c r="J72" s="144">
        <f>J255</f>
        <v>0</v>
      </c>
      <c r="K72" s="141"/>
      <c r="L72" s="145"/>
    </row>
    <row r="73" spans="1:31" s="10" customFormat="1" ht="19.899999999999999" customHeight="1">
      <c r="B73" s="140"/>
      <c r="C73" s="141"/>
      <c r="D73" s="142" t="s">
        <v>122</v>
      </c>
      <c r="E73" s="143"/>
      <c r="F73" s="143"/>
      <c r="G73" s="143"/>
      <c r="H73" s="143"/>
      <c r="I73" s="143"/>
      <c r="J73" s="144">
        <f>J258</f>
        <v>0</v>
      </c>
      <c r="K73" s="141"/>
      <c r="L73" s="145"/>
    </row>
    <row r="74" spans="1:31" s="10" customFormat="1" ht="19.899999999999999" customHeight="1">
      <c r="B74" s="140"/>
      <c r="C74" s="141"/>
      <c r="D74" s="142" t="s">
        <v>123</v>
      </c>
      <c r="E74" s="143"/>
      <c r="F74" s="143"/>
      <c r="G74" s="143"/>
      <c r="H74" s="143"/>
      <c r="I74" s="143"/>
      <c r="J74" s="144">
        <f>J262</f>
        <v>0</v>
      </c>
      <c r="K74" s="141"/>
      <c r="L74" s="145"/>
    </row>
    <row r="75" spans="1:31" s="10" customFormat="1" ht="19.899999999999999" customHeight="1">
      <c r="B75" s="140"/>
      <c r="C75" s="141"/>
      <c r="D75" s="142" t="s">
        <v>124</v>
      </c>
      <c r="E75" s="143"/>
      <c r="F75" s="143"/>
      <c r="G75" s="143"/>
      <c r="H75" s="143"/>
      <c r="I75" s="143"/>
      <c r="J75" s="144">
        <f>J265</f>
        <v>0</v>
      </c>
      <c r="K75" s="141"/>
      <c r="L75" s="145"/>
    </row>
    <row r="76" spans="1:31" s="10" customFormat="1" ht="19.899999999999999" customHeight="1">
      <c r="B76" s="140"/>
      <c r="C76" s="141"/>
      <c r="D76" s="142" t="s">
        <v>125</v>
      </c>
      <c r="E76" s="143"/>
      <c r="F76" s="143"/>
      <c r="G76" s="143"/>
      <c r="H76" s="143"/>
      <c r="I76" s="143"/>
      <c r="J76" s="144">
        <f>J269</f>
        <v>0</v>
      </c>
      <c r="K76" s="141"/>
      <c r="L76" s="145"/>
    </row>
    <row r="77" spans="1:31" s="2" customFormat="1" ht="21.7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47"/>
      <c r="C78" s="48"/>
      <c r="D78" s="48"/>
      <c r="E78" s="48"/>
      <c r="F78" s="48"/>
      <c r="G78" s="48"/>
      <c r="H78" s="48"/>
      <c r="I78" s="48"/>
      <c r="J78" s="48"/>
      <c r="K78" s="48"/>
      <c r="L78" s="106"/>
      <c r="S78" s="34"/>
      <c r="T78" s="34"/>
      <c r="U78" s="34"/>
      <c r="V78" s="34"/>
      <c r="W78" s="34"/>
      <c r="X78" s="34"/>
      <c r="Y78" s="34"/>
      <c r="Z78" s="34"/>
      <c r="AA78" s="34"/>
      <c r="AB78" s="34"/>
      <c r="AC78" s="34"/>
      <c r="AD78" s="34"/>
      <c r="AE78" s="34"/>
    </row>
    <row r="82" spans="1:63" s="2" customFormat="1" ht="6.95" customHeight="1">
      <c r="A82" s="34"/>
      <c r="B82" s="49"/>
      <c r="C82" s="50"/>
      <c r="D82" s="50"/>
      <c r="E82" s="50"/>
      <c r="F82" s="50"/>
      <c r="G82" s="50"/>
      <c r="H82" s="50"/>
      <c r="I82" s="50"/>
      <c r="J82" s="50"/>
      <c r="K82" s="50"/>
      <c r="L82" s="106"/>
      <c r="S82" s="34"/>
      <c r="T82" s="34"/>
      <c r="U82" s="34"/>
      <c r="V82" s="34"/>
      <c r="W82" s="34"/>
      <c r="X82" s="34"/>
      <c r="Y82" s="34"/>
      <c r="Z82" s="34"/>
      <c r="AA82" s="34"/>
      <c r="AB82" s="34"/>
      <c r="AC82" s="34"/>
      <c r="AD82" s="34"/>
      <c r="AE82" s="34"/>
    </row>
    <row r="83" spans="1:63" s="2" customFormat="1" ht="24.95" customHeight="1">
      <c r="A83" s="34"/>
      <c r="B83" s="35"/>
      <c r="C83" s="23" t="s">
        <v>126</v>
      </c>
      <c r="D83" s="36"/>
      <c r="E83" s="36"/>
      <c r="F83" s="36"/>
      <c r="G83" s="36"/>
      <c r="H83" s="36"/>
      <c r="I83" s="36"/>
      <c r="J83" s="36"/>
      <c r="K83" s="36"/>
      <c r="L83" s="106"/>
      <c r="S83" s="34"/>
      <c r="T83" s="34"/>
      <c r="U83" s="34"/>
      <c r="V83" s="34"/>
      <c r="W83" s="34"/>
      <c r="X83" s="34"/>
      <c r="Y83" s="34"/>
      <c r="Z83" s="34"/>
      <c r="AA83" s="34"/>
      <c r="AB83" s="34"/>
      <c r="AC83" s="34"/>
      <c r="AD83" s="34"/>
      <c r="AE83" s="34"/>
    </row>
    <row r="84" spans="1:63" s="2" customFormat="1" ht="6.9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3" s="2" customFormat="1" ht="12" customHeight="1">
      <c r="A85" s="34"/>
      <c r="B85" s="35"/>
      <c r="C85" s="29" t="s">
        <v>15</v>
      </c>
      <c r="D85" s="36"/>
      <c r="E85" s="36"/>
      <c r="F85" s="36"/>
      <c r="G85" s="36"/>
      <c r="H85" s="36"/>
      <c r="I85" s="36"/>
      <c r="J85" s="36"/>
      <c r="K85" s="36"/>
      <c r="L85" s="106"/>
      <c r="S85" s="34"/>
      <c r="T85" s="34"/>
      <c r="U85" s="34"/>
      <c r="V85" s="34"/>
      <c r="W85" s="34"/>
      <c r="X85" s="34"/>
      <c r="Y85" s="34"/>
      <c r="Z85" s="34"/>
      <c r="AA85" s="34"/>
      <c r="AB85" s="34"/>
      <c r="AC85" s="34"/>
      <c r="AD85" s="34"/>
      <c r="AE85" s="34"/>
    </row>
    <row r="86" spans="1:63" s="2" customFormat="1" ht="16.5" customHeight="1">
      <c r="A86" s="34"/>
      <c r="B86" s="35"/>
      <c r="C86" s="36"/>
      <c r="D86" s="36"/>
      <c r="E86" s="279" t="str">
        <f>E7</f>
        <v>Dochlazení administrativních prostor ČNB - DP10 = E1P3</v>
      </c>
      <c r="F86" s="280"/>
      <c r="G86" s="280"/>
      <c r="H86" s="280"/>
      <c r="I86" s="36"/>
      <c r="J86" s="36"/>
      <c r="K86" s="36"/>
      <c r="L86" s="106"/>
      <c r="S86" s="34"/>
      <c r="T86" s="34"/>
      <c r="U86" s="34"/>
      <c r="V86" s="34"/>
      <c r="W86" s="34"/>
      <c r="X86" s="34"/>
      <c r="Y86" s="34"/>
      <c r="Z86" s="34"/>
      <c r="AA86" s="34"/>
      <c r="AB86" s="34"/>
      <c r="AC86" s="34"/>
      <c r="AD86" s="34"/>
      <c r="AE86" s="34"/>
    </row>
    <row r="87" spans="1:63" s="2" customFormat="1" ht="12" customHeight="1">
      <c r="A87" s="34"/>
      <c r="B87" s="35"/>
      <c r="C87" s="29" t="s">
        <v>101</v>
      </c>
      <c r="D87" s="36"/>
      <c r="E87" s="36"/>
      <c r="F87" s="36"/>
      <c r="G87" s="36"/>
      <c r="H87" s="36"/>
      <c r="I87" s="36"/>
      <c r="J87" s="36"/>
      <c r="K87" s="36"/>
      <c r="L87" s="106"/>
      <c r="S87" s="34"/>
      <c r="T87" s="34"/>
      <c r="U87" s="34"/>
      <c r="V87" s="34"/>
      <c r="W87" s="34"/>
      <c r="X87" s="34"/>
      <c r="Y87" s="34"/>
      <c r="Z87" s="34"/>
      <c r="AA87" s="34"/>
      <c r="AB87" s="34"/>
      <c r="AC87" s="34"/>
      <c r="AD87" s="34"/>
      <c r="AE87" s="34"/>
    </row>
    <row r="88" spans="1:63" s="2" customFormat="1" ht="16.5" customHeight="1">
      <c r="A88" s="34"/>
      <c r="B88" s="35"/>
      <c r="C88" s="36"/>
      <c r="D88" s="36"/>
      <c r="E88" s="258" t="str">
        <f>E9</f>
        <v>D1.1 - Stavba - DP10</v>
      </c>
      <c r="F88" s="278"/>
      <c r="G88" s="278"/>
      <c r="H88" s="278"/>
      <c r="I88" s="36"/>
      <c r="J88" s="36"/>
      <c r="K88" s="36"/>
      <c r="L88" s="106"/>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06"/>
      <c r="S89" s="34"/>
      <c r="T89" s="34"/>
      <c r="U89" s="34"/>
      <c r="V89" s="34"/>
      <c r="W89" s="34"/>
      <c r="X89" s="34"/>
      <c r="Y89" s="34"/>
      <c r="Z89" s="34"/>
      <c r="AA89" s="34"/>
      <c r="AB89" s="34"/>
      <c r="AC89" s="34"/>
      <c r="AD89" s="34"/>
      <c r="AE89" s="34"/>
    </row>
    <row r="90" spans="1:63" s="2" customFormat="1" ht="12" customHeight="1">
      <c r="A90" s="34"/>
      <c r="B90" s="35"/>
      <c r="C90" s="29" t="s">
        <v>20</v>
      </c>
      <c r="D90" s="36"/>
      <c r="E90" s="36"/>
      <c r="F90" s="27" t="str">
        <f>F12</f>
        <v>Česká národní banka, Na příkopě 864/28, 110 00 Pra</v>
      </c>
      <c r="G90" s="36"/>
      <c r="H90" s="36"/>
      <c r="I90" s="29" t="s">
        <v>22</v>
      </c>
      <c r="J90" s="59" t="str">
        <f>IF(J12="","",J12)</f>
        <v>1. 5. 2023</v>
      </c>
      <c r="K90" s="36"/>
      <c r="L90" s="106"/>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63" s="2" customFormat="1" ht="15.2" customHeight="1">
      <c r="A92" s="34"/>
      <c r="B92" s="35"/>
      <c r="C92" s="29" t="s">
        <v>24</v>
      </c>
      <c r="D92" s="36"/>
      <c r="E92" s="36"/>
      <c r="F92" s="27" t="str">
        <f>E15</f>
        <v>ČESKÁ NÁRODNÍ BANKA</v>
      </c>
      <c r="G92" s="36"/>
      <c r="H92" s="36"/>
      <c r="I92" s="29" t="s">
        <v>32</v>
      </c>
      <c r="J92" s="32" t="str">
        <f>E21</f>
        <v>Bohemik s.r.o.</v>
      </c>
      <c r="K92" s="36"/>
      <c r="L92" s="106"/>
      <c r="S92" s="34"/>
      <c r="T92" s="34"/>
      <c r="U92" s="34"/>
      <c r="V92" s="34"/>
      <c r="W92" s="34"/>
      <c r="X92" s="34"/>
      <c r="Y92" s="34"/>
      <c r="Z92" s="34"/>
      <c r="AA92" s="34"/>
      <c r="AB92" s="34"/>
      <c r="AC92" s="34"/>
      <c r="AD92" s="34"/>
      <c r="AE92" s="34"/>
    </row>
    <row r="93" spans="1:63" s="2" customFormat="1" ht="25.7" customHeight="1">
      <c r="A93" s="34"/>
      <c r="B93" s="35"/>
      <c r="C93" s="29" t="s">
        <v>30</v>
      </c>
      <c r="D93" s="36"/>
      <c r="E93" s="36"/>
      <c r="F93" s="27" t="str">
        <f>IF(E18="","",E18)</f>
        <v>Vyplň údaj</v>
      </c>
      <c r="G93" s="36"/>
      <c r="H93" s="36"/>
      <c r="I93" s="29" t="s">
        <v>37</v>
      </c>
      <c r="J93" s="32" t="str">
        <f>E24</f>
        <v>Ing. Zdeněk Edlman, B.Hudová</v>
      </c>
      <c r="K93" s="36"/>
      <c r="L93" s="106"/>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63" s="11" customFormat="1" ht="29.25" customHeight="1">
      <c r="A95" s="146"/>
      <c r="B95" s="147"/>
      <c r="C95" s="148" t="s">
        <v>127</v>
      </c>
      <c r="D95" s="149" t="s">
        <v>59</v>
      </c>
      <c r="E95" s="149" t="s">
        <v>55</v>
      </c>
      <c r="F95" s="149" t="s">
        <v>56</v>
      </c>
      <c r="G95" s="149" t="s">
        <v>128</v>
      </c>
      <c r="H95" s="149" t="s">
        <v>129</v>
      </c>
      <c r="I95" s="149" t="s">
        <v>130</v>
      </c>
      <c r="J95" s="149" t="s">
        <v>107</v>
      </c>
      <c r="K95" s="150" t="s">
        <v>131</v>
      </c>
      <c r="L95" s="151"/>
      <c r="M95" s="68" t="s">
        <v>18</v>
      </c>
      <c r="N95" s="69" t="s">
        <v>44</v>
      </c>
      <c r="O95" s="69" t="s">
        <v>132</v>
      </c>
      <c r="P95" s="69" t="s">
        <v>133</v>
      </c>
      <c r="Q95" s="69" t="s">
        <v>134</v>
      </c>
      <c r="R95" s="69" t="s">
        <v>135</v>
      </c>
      <c r="S95" s="69" t="s">
        <v>136</v>
      </c>
      <c r="T95" s="70" t="s">
        <v>137</v>
      </c>
      <c r="U95" s="146"/>
      <c r="V95" s="146"/>
      <c r="W95" s="146"/>
      <c r="X95" s="146"/>
      <c r="Y95" s="146"/>
      <c r="Z95" s="146"/>
      <c r="AA95" s="146"/>
      <c r="AB95" s="146"/>
      <c r="AC95" s="146"/>
      <c r="AD95" s="146"/>
      <c r="AE95" s="146"/>
    </row>
    <row r="96" spans="1:63" s="2" customFormat="1" ht="22.9" customHeight="1">
      <c r="A96" s="34"/>
      <c r="B96" s="35"/>
      <c r="C96" s="75" t="s">
        <v>138</v>
      </c>
      <c r="D96" s="36"/>
      <c r="E96" s="36"/>
      <c r="F96" s="36"/>
      <c r="G96" s="36"/>
      <c r="H96" s="36"/>
      <c r="I96" s="36"/>
      <c r="J96" s="152">
        <f>BK96</f>
        <v>0</v>
      </c>
      <c r="K96" s="36"/>
      <c r="L96" s="39"/>
      <c r="M96" s="71"/>
      <c r="N96" s="153"/>
      <c r="O96" s="72"/>
      <c r="P96" s="154">
        <f>P97+P177+P254</f>
        <v>0</v>
      </c>
      <c r="Q96" s="72"/>
      <c r="R96" s="154">
        <f>R97+R177+R254</f>
        <v>3.4281264</v>
      </c>
      <c r="S96" s="72"/>
      <c r="T96" s="155">
        <f>T97+T177+T254</f>
        <v>4.5783950000000004</v>
      </c>
      <c r="U96" s="34"/>
      <c r="V96" s="34"/>
      <c r="W96" s="34"/>
      <c r="X96" s="34"/>
      <c r="Y96" s="34"/>
      <c r="Z96" s="34"/>
      <c r="AA96" s="34"/>
      <c r="AB96" s="34"/>
      <c r="AC96" s="34"/>
      <c r="AD96" s="34"/>
      <c r="AE96" s="34"/>
      <c r="AT96" s="17" t="s">
        <v>73</v>
      </c>
      <c r="AU96" s="17" t="s">
        <v>108</v>
      </c>
      <c r="BK96" s="156">
        <f>BK97+BK177+BK254</f>
        <v>0</v>
      </c>
    </row>
    <row r="97" spans="1:65" s="12" customFormat="1" ht="25.9" customHeight="1">
      <c r="B97" s="157"/>
      <c r="C97" s="158"/>
      <c r="D97" s="159" t="s">
        <v>73</v>
      </c>
      <c r="E97" s="160" t="s">
        <v>139</v>
      </c>
      <c r="F97" s="160" t="s">
        <v>140</v>
      </c>
      <c r="G97" s="158"/>
      <c r="H97" s="158"/>
      <c r="I97" s="161"/>
      <c r="J97" s="162">
        <f>BK97</f>
        <v>0</v>
      </c>
      <c r="K97" s="158"/>
      <c r="L97" s="163"/>
      <c r="M97" s="164"/>
      <c r="N97" s="165"/>
      <c r="O97" s="165"/>
      <c r="P97" s="166">
        <f>P98+P105+P136+P162+P174</f>
        <v>0</v>
      </c>
      <c r="Q97" s="165"/>
      <c r="R97" s="166">
        <f>R98+R105+R136+R162+R174</f>
        <v>2.7368649999999999</v>
      </c>
      <c r="S97" s="165"/>
      <c r="T97" s="167">
        <f>T98+T105+T136+T162+T174</f>
        <v>3.7748600000000003</v>
      </c>
      <c r="AR97" s="168" t="s">
        <v>82</v>
      </c>
      <c r="AT97" s="169" t="s">
        <v>73</v>
      </c>
      <c r="AU97" s="169" t="s">
        <v>74</v>
      </c>
      <c r="AY97" s="168" t="s">
        <v>141</v>
      </c>
      <c r="BK97" s="170">
        <f>BK98+BK105+BK136+BK162+BK174</f>
        <v>0</v>
      </c>
    </row>
    <row r="98" spans="1:65" s="12" customFormat="1" ht="22.9" customHeight="1">
      <c r="B98" s="157"/>
      <c r="C98" s="158"/>
      <c r="D98" s="159" t="s">
        <v>73</v>
      </c>
      <c r="E98" s="171" t="s">
        <v>142</v>
      </c>
      <c r="F98" s="171" t="s">
        <v>143</v>
      </c>
      <c r="G98" s="158"/>
      <c r="H98" s="158"/>
      <c r="I98" s="161"/>
      <c r="J98" s="172">
        <f>BK98</f>
        <v>0</v>
      </c>
      <c r="K98" s="158"/>
      <c r="L98" s="163"/>
      <c r="M98" s="164"/>
      <c r="N98" s="165"/>
      <c r="O98" s="165"/>
      <c r="P98" s="166">
        <f>SUM(P99:P104)</f>
        <v>0</v>
      </c>
      <c r="Q98" s="165"/>
      <c r="R98" s="166">
        <f>SUM(R99:R104)</f>
        <v>0.75104000000000004</v>
      </c>
      <c r="S98" s="165"/>
      <c r="T98" s="167">
        <f>SUM(T99:T104)</f>
        <v>0</v>
      </c>
      <c r="AR98" s="168" t="s">
        <v>82</v>
      </c>
      <c r="AT98" s="169" t="s">
        <v>73</v>
      </c>
      <c r="AU98" s="169" t="s">
        <v>82</v>
      </c>
      <c r="AY98" s="168" t="s">
        <v>141</v>
      </c>
      <c r="BK98" s="170">
        <f>SUM(BK99:BK104)</f>
        <v>0</v>
      </c>
    </row>
    <row r="99" spans="1:65" s="2" customFormat="1" ht="37.9" customHeight="1">
      <c r="A99" s="34"/>
      <c r="B99" s="35"/>
      <c r="C99" s="173" t="s">
        <v>82</v>
      </c>
      <c r="D99" s="173" t="s">
        <v>144</v>
      </c>
      <c r="E99" s="174" t="s">
        <v>145</v>
      </c>
      <c r="F99" s="175" t="s">
        <v>146</v>
      </c>
      <c r="G99" s="176" t="s">
        <v>147</v>
      </c>
      <c r="H99" s="177">
        <v>16</v>
      </c>
      <c r="I99" s="178"/>
      <c r="J99" s="177">
        <f>ROUND((ROUND(I99,2))*(ROUND(H99,2)),2)</f>
        <v>0</v>
      </c>
      <c r="K99" s="175" t="s">
        <v>148</v>
      </c>
      <c r="L99" s="39"/>
      <c r="M99" s="179" t="s">
        <v>18</v>
      </c>
      <c r="N99" s="180" t="s">
        <v>45</v>
      </c>
      <c r="O99" s="64"/>
      <c r="P99" s="181">
        <f>O99*H99</f>
        <v>0</v>
      </c>
      <c r="Q99" s="181">
        <v>4.6940000000000003E-2</v>
      </c>
      <c r="R99" s="181">
        <f>Q99*H99</f>
        <v>0.75104000000000004</v>
      </c>
      <c r="S99" s="181">
        <v>0</v>
      </c>
      <c r="T99" s="182">
        <f>S99*H99</f>
        <v>0</v>
      </c>
      <c r="U99" s="34"/>
      <c r="V99" s="34"/>
      <c r="W99" s="34"/>
      <c r="X99" s="34"/>
      <c r="Y99" s="34"/>
      <c r="Z99" s="34"/>
      <c r="AA99" s="34"/>
      <c r="AB99" s="34"/>
      <c r="AC99" s="34"/>
      <c r="AD99" s="34"/>
      <c r="AE99" s="34"/>
      <c r="AR99" s="183" t="s">
        <v>149</v>
      </c>
      <c r="AT99" s="183" t="s">
        <v>144</v>
      </c>
      <c r="AU99" s="183" t="s">
        <v>84</v>
      </c>
      <c r="AY99" s="17" t="s">
        <v>141</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149</v>
      </c>
      <c r="BM99" s="183" t="s">
        <v>150</v>
      </c>
    </row>
    <row r="100" spans="1:65" s="2" customFormat="1">
      <c r="A100" s="34"/>
      <c r="B100" s="35"/>
      <c r="C100" s="36"/>
      <c r="D100" s="185" t="s">
        <v>151</v>
      </c>
      <c r="E100" s="36"/>
      <c r="F100" s="186" t="s">
        <v>152</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151</v>
      </c>
      <c r="AU100" s="17" t="s">
        <v>84</v>
      </c>
    </row>
    <row r="101" spans="1:65" s="13" customFormat="1">
      <c r="B101" s="190"/>
      <c r="C101" s="191"/>
      <c r="D101" s="192" t="s">
        <v>153</v>
      </c>
      <c r="E101" s="193" t="s">
        <v>18</v>
      </c>
      <c r="F101" s="194" t="s">
        <v>154</v>
      </c>
      <c r="G101" s="191"/>
      <c r="H101" s="195">
        <v>1</v>
      </c>
      <c r="I101" s="196"/>
      <c r="J101" s="191"/>
      <c r="K101" s="191"/>
      <c r="L101" s="197"/>
      <c r="M101" s="198"/>
      <c r="N101" s="199"/>
      <c r="O101" s="199"/>
      <c r="P101" s="199"/>
      <c r="Q101" s="199"/>
      <c r="R101" s="199"/>
      <c r="S101" s="199"/>
      <c r="T101" s="200"/>
      <c r="AT101" s="201" t="s">
        <v>153</v>
      </c>
      <c r="AU101" s="201" t="s">
        <v>84</v>
      </c>
      <c r="AV101" s="13" t="s">
        <v>84</v>
      </c>
      <c r="AW101" s="13" t="s">
        <v>36</v>
      </c>
      <c r="AX101" s="13" t="s">
        <v>74</v>
      </c>
      <c r="AY101" s="201" t="s">
        <v>141</v>
      </c>
    </row>
    <row r="102" spans="1:65" s="13" customFormat="1">
      <c r="B102" s="190"/>
      <c r="C102" s="191"/>
      <c r="D102" s="192" t="s">
        <v>153</v>
      </c>
      <c r="E102" s="193" t="s">
        <v>18</v>
      </c>
      <c r="F102" s="194" t="s">
        <v>155</v>
      </c>
      <c r="G102" s="191"/>
      <c r="H102" s="195">
        <v>5</v>
      </c>
      <c r="I102" s="196"/>
      <c r="J102" s="191"/>
      <c r="K102" s="191"/>
      <c r="L102" s="197"/>
      <c r="M102" s="198"/>
      <c r="N102" s="199"/>
      <c r="O102" s="199"/>
      <c r="P102" s="199"/>
      <c r="Q102" s="199"/>
      <c r="R102" s="199"/>
      <c r="S102" s="199"/>
      <c r="T102" s="200"/>
      <c r="AT102" s="201" t="s">
        <v>153</v>
      </c>
      <c r="AU102" s="201" t="s">
        <v>84</v>
      </c>
      <c r="AV102" s="13" t="s">
        <v>84</v>
      </c>
      <c r="AW102" s="13" t="s">
        <v>36</v>
      </c>
      <c r="AX102" s="13" t="s">
        <v>74</v>
      </c>
      <c r="AY102" s="201" t="s">
        <v>141</v>
      </c>
    </row>
    <row r="103" spans="1:65" s="13" customFormat="1">
      <c r="B103" s="190"/>
      <c r="C103" s="191"/>
      <c r="D103" s="192" t="s">
        <v>153</v>
      </c>
      <c r="E103" s="193" t="s">
        <v>18</v>
      </c>
      <c r="F103" s="194" t="s">
        <v>156</v>
      </c>
      <c r="G103" s="191"/>
      <c r="H103" s="195">
        <v>10</v>
      </c>
      <c r="I103" s="196"/>
      <c r="J103" s="191"/>
      <c r="K103" s="191"/>
      <c r="L103" s="197"/>
      <c r="M103" s="198"/>
      <c r="N103" s="199"/>
      <c r="O103" s="199"/>
      <c r="P103" s="199"/>
      <c r="Q103" s="199"/>
      <c r="R103" s="199"/>
      <c r="S103" s="199"/>
      <c r="T103" s="200"/>
      <c r="AT103" s="201" t="s">
        <v>153</v>
      </c>
      <c r="AU103" s="201" t="s">
        <v>84</v>
      </c>
      <c r="AV103" s="13" t="s">
        <v>84</v>
      </c>
      <c r="AW103" s="13" t="s">
        <v>36</v>
      </c>
      <c r="AX103" s="13" t="s">
        <v>74</v>
      </c>
      <c r="AY103" s="201" t="s">
        <v>141</v>
      </c>
    </row>
    <row r="104" spans="1:65" s="14" customFormat="1">
      <c r="B104" s="202"/>
      <c r="C104" s="203"/>
      <c r="D104" s="192" t="s">
        <v>153</v>
      </c>
      <c r="E104" s="204" t="s">
        <v>18</v>
      </c>
      <c r="F104" s="205" t="s">
        <v>157</v>
      </c>
      <c r="G104" s="203"/>
      <c r="H104" s="206">
        <v>16</v>
      </c>
      <c r="I104" s="207"/>
      <c r="J104" s="203"/>
      <c r="K104" s="203"/>
      <c r="L104" s="208"/>
      <c r="M104" s="209"/>
      <c r="N104" s="210"/>
      <c r="O104" s="210"/>
      <c r="P104" s="210"/>
      <c r="Q104" s="210"/>
      <c r="R104" s="210"/>
      <c r="S104" s="210"/>
      <c r="T104" s="211"/>
      <c r="AT104" s="212" t="s">
        <v>153</v>
      </c>
      <c r="AU104" s="212" t="s">
        <v>84</v>
      </c>
      <c r="AV104" s="14" t="s">
        <v>149</v>
      </c>
      <c r="AW104" s="14" t="s">
        <v>36</v>
      </c>
      <c r="AX104" s="14" t="s">
        <v>82</v>
      </c>
      <c r="AY104" s="212" t="s">
        <v>141</v>
      </c>
    </row>
    <row r="105" spans="1:65" s="12" customFormat="1" ht="22.9" customHeight="1">
      <c r="B105" s="157"/>
      <c r="C105" s="158"/>
      <c r="D105" s="159" t="s">
        <v>73</v>
      </c>
      <c r="E105" s="171" t="s">
        <v>158</v>
      </c>
      <c r="F105" s="171" t="s">
        <v>159</v>
      </c>
      <c r="G105" s="158"/>
      <c r="H105" s="158"/>
      <c r="I105" s="161"/>
      <c r="J105" s="172">
        <f>BK105</f>
        <v>0</v>
      </c>
      <c r="K105" s="158"/>
      <c r="L105" s="163"/>
      <c r="M105" s="164"/>
      <c r="N105" s="165"/>
      <c r="O105" s="165"/>
      <c r="P105" s="166">
        <f>SUM(P106:P135)</f>
        <v>0</v>
      </c>
      <c r="Q105" s="165"/>
      <c r="R105" s="166">
        <f>SUM(R106:R135)</f>
        <v>1.98397</v>
      </c>
      <c r="S105" s="165"/>
      <c r="T105" s="167">
        <f>SUM(T106:T135)</f>
        <v>2.6</v>
      </c>
      <c r="AR105" s="168" t="s">
        <v>82</v>
      </c>
      <c r="AT105" s="169" t="s">
        <v>73</v>
      </c>
      <c r="AU105" s="169" t="s">
        <v>82</v>
      </c>
      <c r="AY105" s="168" t="s">
        <v>141</v>
      </c>
      <c r="BK105" s="170">
        <f>SUM(BK106:BK135)</f>
        <v>0</v>
      </c>
    </row>
    <row r="106" spans="1:65" s="2" customFormat="1" ht="33" customHeight="1">
      <c r="A106" s="34"/>
      <c r="B106" s="35"/>
      <c r="C106" s="173" t="s">
        <v>84</v>
      </c>
      <c r="D106" s="173" t="s">
        <v>144</v>
      </c>
      <c r="E106" s="174" t="s">
        <v>160</v>
      </c>
      <c r="F106" s="175" t="s">
        <v>161</v>
      </c>
      <c r="G106" s="176" t="s">
        <v>162</v>
      </c>
      <c r="H106" s="177">
        <v>3</v>
      </c>
      <c r="I106" s="178"/>
      <c r="J106" s="177">
        <f>ROUND((ROUND(I106,2))*(ROUND(H106,2)),2)</f>
        <v>0</v>
      </c>
      <c r="K106" s="175" t="s">
        <v>148</v>
      </c>
      <c r="L106" s="39"/>
      <c r="M106" s="179" t="s">
        <v>18</v>
      </c>
      <c r="N106" s="180" t="s">
        <v>45</v>
      </c>
      <c r="O106" s="64"/>
      <c r="P106" s="181">
        <f>O106*H106</f>
        <v>0</v>
      </c>
      <c r="Q106" s="181">
        <v>7.3499999999999998E-3</v>
      </c>
      <c r="R106" s="181">
        <f>Q106*H106</f>
        <v>2.205E-2</v>
      </c>
      <c r="S106" s="181">
        <v>0</v>
      </c>
      <c r="T106" s="182">
        <f>S106*H106</f>
        <v>0</v>
      </c>
      <c r="U106" s="34"/>
      <c r="V106" s="34"/>
      <c r="W106" s="34"/>
      <c r="X106" s="34"/>
      <c r="Y106" s="34"/>
      <c r="Z106" s="34"/>
      <c r="AA106" s="34"/>
      <c r="AB106" s="34"/>
      <c r="AC106" s="34"/>
      <c r="AD106" s="34"/>
      <c r="AE106" s="34"/>
      <c r="AR106" s="183" t="s">
        <v>149</v>
      </c>
      <c r="AT106" s="183" t="s">
        <v>144</v>
      </c>
      <c r="AU106" s="183" t="s">
        <v>84</v>
      </c>
      <c r="AY106" s="17" t="s">
        <v>141</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149</v>
      </c>
      <c r="BM106" s="183" t="s">
        <v>163</v>
      </c>
    </row>
    <row r="107" spans="1:65" s="2" customFormat="1">
      <c r="A107" s="34"/>
      <c r="B107" s="35"/>
      <c r="C107" s="36"/>
      <c r="D107" s="185" t="s">
        <v>151</v>
      </c>
      <c r="E107" s="36"/>
      <c r="F107" s="186" t="s">
        <v>164</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151</v>
      </c>
      <c r="AU107" s="17" t="s">
        <v>84</v>
      </c>
    </row>
    <row r="108" spans="1:65" s="13" customFormat="1">
      <c r="B108" s="190"/>
      <c r="C108" s="191"/>
      <c r="D108" s="192" t="s">
        <v>153</v>
      </c>
      <c r="E108" s="193" t="s">
        <v>18</v>
      </c>
      <c r="F108" s="194" t="s">
        <v>165</v>
      </c>
      <c r="G108" s="191"/>
      <c r="H108" s="195">
        <v>0.2</v>
      </c>
      <c r="I108" s="196"/>
      <c r="J108" s="191"/>
      <c r="K108" s="191"/>
      <c r="L108" s="197"/>
      <c r="M108" s="198"/>
      <c r="N108" s="199"/>
      <c r="O108" s="199"/>
      <c r="P108" s="199"/>
      <c r="Q108" s="199"/>
      <c r="R108" s="199"/>
      <c r="S108" s="199"/>
      <c r="T108" s="200"/>
      <c r="AT108" s="201" t="s">
        <v>153</v>
      </c>
      <c r="AU108" s="201" t="s">
        <v>84</v>
      </c>
      <c r="AV108" s="13" t="s">
        <v>84</v>
      </c>
      <c r="AW108" s="13" t="s">
        <v>36</v>
      </c>
      <c r="AX108" s="13" t="s">
        <v>74</v>
      </c>
      <c r="AY108" s="201" t="s">
        <v>141</v>
      </c>
    </row>
    <row r="109" spans="1:65" s="13" customFormat="1">
      <c r="B109" s="190"/>
      <c r="C109" s="191"/>
      <c r="D109" s="192" t="s">
        <v>153</v>
      </c>
      <c r="E109" s="193" t="s">
        <v>18</v>
      </c>
      <c r="F109" s="194" t="s">
        <v>166</v>
      </c>
      <c r="G109" s="191"/>
      <c r="H109" s="195">
        <v>0.8</v>
      </c>
      <c r="I109" s="196"/>
      <c r="J109" s="191"/>
      <c r="K109" s="191"/>
      <c r="L109" s="197"/>
      <c r="M109" s="198"/>
      <c r="N109" s="199"/>
      <c r="O109" s="199"/>
      <c r="P109" s="199"/>
      <c r="Q109" s="199"/>
      <c r="R109" s="199"/>
      <c r="S109" s="199"/>
      <c r="T109" s="200"/>
      <c r="AT109" s="201" t="s">
        <v>153</v>
      </c>
      <c r="AU109" s="201" t="s">
        <v>84</v>
      </c>
      <c r="AV109" s="13" t="s">
        <v>84</v>
      </c>
      <c r="AW109" s="13" t="s">
        <v>36</v>
      </c>
      <c r="AX109" s="13" t="s">
        <v>74</v>
      </c>
      <c r="AY109" s="201" t="s">
        <v>141</v>
      </c>
    </row>
    <row r="110" spans="1:65" s="13" customFormat="1">
      <c r="B110" s="190"/>
      <c r="C110" s="191"/>
      <c r="D110" s="192" t="s">
        <v>153</v>
      </c>
      <c r="E110" s="193" t="s">
        <v>18</v>
      </c>
      <c r="F110" s="194" t="s">
        <v>167</v>
      </c>
      <c r="G110" s="191"/>
      <c r="H110" s="195">
        <v>2</v>
      </c>
      <c r="I110" s="196"/>
      <c r="J110" s="191"/>
      <c r="K110" s="191"/>
      <c r="L110" s="197"/>
      <c r="M110" s="198"/>
      <c r="N110" s="199"/>
      <c r="O110" s="199"/>
      <c r="P110" s="199"/>
      <c r="Q110" s="199"/>
      <c r="R110" s="199"/>
      <c r="S110" s="199"/>
      <c r="T110" s="200"/>
      <c r="AT110" s="201" t="s">
        <v>153</v>
      </c>
      <c r="AU110" s="201" t="s">
        <v>84</v>
      </c>
      <c r="AV110" s="13" t="s">
        <v>84</v>
      </c>
      <c r="AW110" s="13" t="s">
        <v>36</v>
      </c>
      <c r="AX110" s="13" t="s">
        <v>74</v>
      </c>
      <c r="AY110" s="201" t="s">
        <v>141</v>
      </c>
    </row>
    <row r="111" spans="1:65" s="14" customFormat="1">
      <c r="B111" s="202"/>
      <c r="C111" s="203"/>
      <c r="D111" s="192" t="s">
        <v>153</v>
      </c>
      <c r="E111" s="204" t="s">
        <v>18</v>
      </c>
      <c r="F111" s="205" t="s">
        <v>157</v>
      </c>
      <c r="G111" s="203"/>
      <c r="H111" s="206">
        <v>3</v>
      </c>
      <c r="I111" s="207"/>
      <c r="J111" s="203"/>
      <c r="K111" s="203"/>
      <c r="L111" s="208"/>
      <c r="M111" s="209"/>
      <c r="N111" s="210"/>
      <c r="O111" s="210"/>
      <c r="P111" s="210"/>
      <c r="Q111" s="210"/>
      <c r="R111" s="210"/>
      <c r="S111" s="210"/>
      <c r="T111" s="211"/>
      <c r="AT111" s="212" t="s">
        <v>153</v>
      </c>
      <c r="AU111" s="212" t="s">
        <v>84</v>
      </c>
      <c r="AV111" s="14" t="s">
        <v>149</v>
      </c>
      <c r="AW111" s="14" t="s">
        <v>36</v>
      </c>
      <c r="AX111" s="14" t="s">
        <v>82</v>
      </c>
      <c r="AY111" s="212" t="s">
        <v>141</v>
      </c>
    </row>
    <row r="112" spans="1:65" s="2" customFormat="1" ht="37.9" customHeight="1">
      <c r="A112" s="34"/>
      <c r="B112" s="35"/>
      <c r="C112" s="173" t="s">
        <v>142</v>
      </c>
      <c r="D112" s="173" t="s">
        <v>144</v>
      </c>
      <c r="E112" s="174" t="s">
        <v>168</v>
      </c>
      <c r="F112" s="175" t="s">
        <v>169</v>
      </c>
      <c r="G112" s="176" t="s">
        <v>147</v>
      </c>
      <c r="H112" s="177">
        <v>32</v>
      </c>
      <c r="I112" s="178"/>
      <c r="J112" s="177">
        <f>ROUND((ROUND(I112,2))*(ROUND(H112,2)),2)</f>
        <v>0</v>
      </c>
      <c r="K112" s="175" t="s">
        <v>148</v>
      </c>
      <c r="L112" s="39"/>
      <c r="M112" s="179" t="s">
        <v>18</v>
      </c>
      <c r="N112" s="180" t="s">
        <v>45</v>
      </c>
      <c r="O112" s="64"/>
      <c r="P112" s="181">
        <f>O112*H112</f>
        <v>0</v>
      </c>
      <c r="Q112" s="181">
        <v>5.5700000000000003E-3</v>
      </c>
      <c r="R112" s="181">
        <f>Q112*H112</f>
        <v>0.17824000000000001</v>
      </c>
      <c r="S112" s="181">
        <v>0</v>
      </c>
      <c r="T112" s="182">
        <f>S112*H112</f>
        <v>0</v>
      </c>
      <c r="U112" s="34"/>
      <c r="V112" s="34"/>
      <c r="W112" s="34"/>
      <c r="X112" s="34"/>
      <c r="Y112" s="34"/>
      <c r="Z112" s="34"/>
      <c r="AA112" s="34"/>
      <c r="AB112" s="34"/>
      <c r="AC112" s="34"/>
      <c r="AD112" s="34"/>
      <c r="AE112" s="34"/>
      <c r="AR112" s="183" t="s">
        <v>149</v>
      </c>
      <c r="AT112" s="183" t="s">
        <v>144</v>
      </c>
      <c r="AU112" s="183" t="s">
        <v>84</v>
      </c>
      <c r="AY112" s="17" t="s">
        <v>141</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149</v>
      </c>
      <c r="BM112" s="183" t="s">
        <v>170</v>
      </c>
    </row>
    <row r="113" spans="1:65" s="2" customFormat="1">
      <c r="A113" s="34"/>
      <c r="B113" s="35"/>
      <c r="C113" s="36"/>
      <c r="D113" s="185" t="s">
        <v>151</v>
      </c>
      <c r="E113" s="36"/>
      <c r="F113" s="186" t="s">
        <v>171</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151</v>
      </c>
      <c r="AU113" s="17" t="s">
        <v>84</v>
      </c>
    </row>
    <row r="114" spans="1:65" s="13" customFormat="1">
      <c r="B114" s="190"/>
      <c r="C114" s="191"/>
      <c r="D114" s="192" t="s">
        <v>153</v>
      </c>
      <c r="E114" s="193" t="s">
        <v>18</v>
      </c>
      <c r="F114" s="194" t="s">
        <v>172</v>
      </c>
      <c r="G114" s="191"/>
      <c r="H114" s="195">
        <v>2</v>
      </c>
      <c r="I114" s="196"/>
      <c r="J114" s="191"/>
      <c r="K114" s="191"/>
      <c r="L114" s="197"/>
      <c r="M114" s="198"/>
      <c r="N114" s="199"/>
      <c r="O114" s="199"/>
      <c r="P114" s="199"/>
      <c r="Q114" s="199"/>
      <c r="R114" s="199"/>
      <c r="S114" s="199"/>
      <c r="T114" s="200"/>
      <c r="AT114" s="201" t="s">
        <v>153</v>
      </c>
      <c r="AU114" s="201" t="s">
        <v>84</v>
      </c>
      <c r="AV114" s="13" t="s">
        <v>84</v>
      </c>
      <c r="AW114" s="13" t="s">
        <v>36</v>
      </c>
      <c r="AX114" s="13" t="s">
        <v>74</v>
      </c>
      <c r="AY114" s="201" t="s">
        <v>141</v>
      </c>
    </row>
    <row r="115" spans="1:65" s="13" customFormat="1">
      <c r="B115" s="190"/>
      <c r="C115" s="191"/>
      <c r="D115" s="192" t="s">
        <v>153</v>
      </c>
      <c r="E115" s="193" t="s">
        <v>18</v>
      </c>
      <c r="F115" s="194" t="s">
        <v>173</v>
      </c>
      <c r="G115" s="191"/>
      <c r="H115" s="195">
        <v>10</v>
      </c>
      <c r="I115" s="196"/>
      <c r="J115" s="191"/>
      <c r="K115" s="191"/>
      <c r="L115" s="197"/>
      <c r="M115" s="198"/>
      <c r="N115" s="199"/>
      <c r="O115" s="199"/>
      <c r="P115" s="199"/>
      <c r="Q115" s="199"/>
      <c r="R115" s="199"/>
      <c r="S115" s="199"/>
      <c r="T115" s="200"/>
      <c r="AT115" s="201" t="s">
        <v>153</v>
      </c>
      <c r="AU115" s="201" t="s">
        <v>84</v>
      </c>
      <c r="AV115" s="13" t="s">
        <v>84</v>
      </c>
      <c r="AW115" s="13" t="s">
        <v>36</v>
      </c>
      <c r="AX115" s="13" t="s">
        <v>74</v>
      </c>
      <c r="AY115" s="201" t="s">
        <v>141</v>
      </c>
    </row>
    <row r="116" spans="1:65" s="13" customFormat="1">
      <c r="B116" s="190"/>
      <c r="C116" s="191"/>
      <c r="D116" s="192" t="s">
        <v>153</v>
      </c>
      <c r="E116" s="193" t="s">
        <v>18</v>
      </c>
      <c r="F116" s="194" t="s">
        <v>174</v>
      </c>
      <c r="G116" s="191"/>
      <c r="H116" s="195">
        <v>20</v>
      </c>
      <c r="I116" s="196"/>
      <c r="J116" s="191"/>
      <c r="K116" s="191"/>
      <c r="L116" s="197"/>
      <c r="M116" s="198"/>
      <c r="N116" s="199"/>
      <c r="O116" s="199"/>
      <c r="P116" s="199"/>
      <c r="Q116" s="199"/>
      <c r="R116" s="199"/>
      <c r="S116" s="199"/>
      <c r="T116" s="200"/>
      <c r="AT116" s="201" t="s">
        <v>153</v>
      </c>
      <c r="AU116" s="201" t="s">
        <v>84</v>
      </c>
      <c r="AV116" s="13" t="s">
        <v>84</v>
      </c>
      <c r="AW116" s="13" t="s">
        <v>36</v>
      </c>
      <c r="AX116" s="13" t="s">
        <v>74</v>
      </c>
      <c r="AY116" s="201" t="s">
        <v>141</v>
      </c>
    </row>
    <row r="117" spans="1:65" s="14" customFormat="1">
      <c r="B117" s="202"/>
      <c r="C117" s="203"/>
      <c r="D117" s="192" t="s">
        <v>153</v>
      </c>
      <c r="E117" s="204" t="s">
        <v>18</v>
      </c>
      <c r="F117" s="205" t="s">
        <v>157</v>
      </c>
      <c r="G117" s="203"/>
      <c r="H117" s="206">
        <v>32</v>
      </c>
      <c r="I117" s="207"/>
      <c r="J117" s="203"/>
      <c r="K117" s="203"/>
      <c r="L117" s="208"/>
      <c r="M117" s="209"/>
      <c r="N117" s="210"/>
      <c r="O117" s="210"/>
      <c r="P117" s="210"/>
      <c r="Q117" s="210"/>
      <c r="R117" s="210"/>
      <c r="S117" s="210"/>
      <c r="T117" s="211"/>
      <c r="AT117" s="212" t="s">
        <v>153</v>
      </c>
      <c r="AU117" s="212" t="s">
        <v>84</v>
      </c>
      <c r="AV117" s="14" t="s">
        <v>149</v>
      </c>
      <c r="AW117" s="14" t="s">
        <v>36</v>
      </c>
      <c r="AX117" s="14" t="s">
        <v>82</v>
      </c>
      <c r="AY117" s="212" t="s">
        <v>141</v>
      </c>
    </row>
    <row r="118" spans="1:65" s="2" customFormat="1" ht="37.9" customHeight="1">
      <c r="A118" s="34"/>
      <c r="B118" s="35"/>
      <c r="C118" s="173" t="s">
        <v>149</v>
      </c>
      <c r="D118" s="173" t="s">
        <v>144</v>
      </c>
      <c r="E118" s="174" t="s">
        <v>175</v>
      </c>
      <c r="F118" s="175" t="s">
        <v>176</v>
      </c>
      <c r="G118" s="176" t="s">
        <v>162</v>
      </c>
      <c r="H118" s="177">
        <v>233</v>
      </c>
      <c r="I118" s="178"/>
      <c r="J118" s="177">
        <f>ROUND((ROUND(I118,2))*(ROUND(H118,2)),2)</f>
        <v>0</v>
      </c>
      <c r="K118" s="175" t="s">
        <v>148</v>
      </c>
      <c r="L118" s="39"/>
      <c r="M118" s="179" t="s">
        <v>18</v>
      </c>
      <c r="N118" s="180" t="s">
        <v>45</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149</v>
      </c>
      <c r="AT118" s="183" t="s">
        <v>144</v>
      </c>
      <c r="AU118" s="183" t="s">
        <v>84</v>
      </c>
      <c r="AY118" s="17" t="s">
        <v>141</v>
      </c>
      <c r="BE118" s="184">
        <f>IF(N118="základní",J118,0)</f>
        <v>0</v>
      </c>
      <c r="BF118" s="184">
        <f>IF(N118="snížená",J118,0)</f>
        <v>0</v>
      </c>
      <c r="BG118" s="184">
        <f>IF(N118="zákl. přenesená",J118,0)</f>
        <v>0</v>
      </c>
      <c r="BH118" s="184">
        <f>IF(N118="sníž. přenesená",J118,0)</f>
        <v>0</v>
      </c>
      <c r="BI118" s="184">
        <f>IF(N118="nulová",J118,0)</f>
        <v>0</v>
      </c>
      <c r="BJ118" s="17" t="s">
        <v>82</v>
      </c>
      <c r="BK118" s="184">
        <f>ROUND((ROUND(I118,2))*(ROUND(H118,2)),2)</f>
        <v>0</v>
      </c>
      <c r="BL118" s="17" t="s">
        <v>149</v>
      </c>
      <c r="BM118" s="183" t="s">
        <v>177</v>
      </c>
    </row>
    <row r="119" spans="1:65" s="2" customFormat="1">
      <c r="A119" s="34"/>
      <c r="B119" s="35"/>
      <c r="C119" s="36"/>
      <c r="D119" s="185" t="s">
        <v>151</v>
      </c>
      <c r="E119" s="36"/>
      <c r="F119" s="186" t="s">
        <v>178</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151</v>
      </c>
      <c r="AU119" s="17" t="s">
        <v>84</v>
      </c>
    </row>
    <row r="120" spans="1:65" s="2" customFormat="1" ht="37.9" customHeight="1">
      <c r="A120" s="34"/>
      <c r="B120" s="35"/>
      <c r="C120" s="173" t="s">
        <v>179</v>
      </c>
      <c r="D120" s="173" t="s">
        <v>144</v>
      </c>
      <c r="E120" s="174" t="s">
        <v>180</v>
      </c>
      <c r="F120" s="175" t="s">
        <v>181</v>
      </c>
      <c r="G120" s="176" t="s">
        <v>162</v>
      </c>
      <c r="H120" s="177">
        <v>97</v>
      </c>
      <c r="I120" s="178"/>
      <c r="J120" s="177">
        <f>ROUND((ROUND(I120,2))*(ROUND(H120,2)),2)</f>
        <v>0</v>
      </c>
      <c r="K120" s="175" t="s">
        <v>148</v>
      </c>
      <c r="L120" s="39"/>
      <c r="M120" s="179" t="s">
        <v>18</v>
      </c>
      <c r="N120" s="180" t="s">
        <v>45</v>
      </c>
      <c r="O120" s="64"/>
      <c r="P120" s="181">
        <f>O120*H120</f>
        <v>0</v>
      </c>
      <c r="Q120" s="181">
        <v>1.7639999999999999E-2</v>
      </c>
      <c r="R120" s="181">
        <f>Q120*H120</f>
        <v>1.7110799999999999</v>
      </c>
      <c r="S120" s="181">
        <v>0.02</v>
      </c>
      <c r="T120" s="182">
        <f>S120*H120</f>
        <v>1.94</v>
      </c>
      <c r="U120" s="34"/>
      <c r="V120" s="34"/>
      <c r="W120" s="34"/>
      <c r="X120" s="34"/>
      <c r="Y120" s="34"/>
      <c r="Z120" s="34"/>
      <c r="AA120" s="34"/>
      <c r="AB120" s="34"/>
      <c r="AC120" s="34"/>
      <c r="AD120" s="34"/>
      <c r="AE120" s="34"/>
      <c r="AR120" s="183" t="s">
        <v>149</v>
      </c>
      <c r="AT120" s="183" t="s">
        <v>144</v>
      </c>
      <c r="AU120" s="183" t="s">
        <v>84</v>
      </c>
      <c r="AY120" s="17" t="s">
        <v>141</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149</v>
      </c>
      <c r="BM120" s="183" t="s">
        <v>182</v>
      </c>
    </row>
    <row r="121" spans="1:65" s="2" customFormat="1">
      <c r="A121" s="34"/>
      <c r="B121" s="35"/>
      <c r="C121" s="36"/>
      <c r="D121" s="185" t="s">
        <v>151</v>
      </c>
      <c r="E121" s="36"/>
      <c r="F121" s="186" t="s">
        <v>183</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151</v>
      </c>
      <c r="AU121" s="17" t="s">
        <v>84</v>
      </c>
    </row>
    <row r="122" spans="1:65" s="13" customFormat="1">
      <c r="B122" s="190"/>
      <c r="C122" s="191"/>
      <c r="D122" s="192" t="s">
        <v>153</v>
      </c>
      <c r="E122" s="193" t="s">
        <v>18</v>
      </c>
      <c r="F122" s="194" t="s">
        <v>184</v>
      </c>
      <c r="G122" s="191"/>
      <c r="H122" s="195">
        <v>97</v>
      </c>
      <c r="I122" s="196"/>
      <c r="J122" s="191"/>
      <c r="K122" s="191"/>
      <c r="L122" s="197"/>
      <c r="M122" s="198"/>
      <c r="N122" s="199"/>
      <c r="O122" s="199"/>
      <c r="P122" s="199"/>
      <c r="Q122" s="199"/>
      <c r="R122" s="199"/>
      <c r="S122" s="199"/>
      <c r="T122" s="200"/>
      <c r="AT122" s="201" t="s">
        <v>153</v>
      </c>
      <c r="AU122" s="201" t="s">
        <v>84</v>
      </c>
      <c r="AV122" s="13" t="s">
        <v>84</v>
      </c>
      <c r="AW122" s="13" t="s">
        <v>36</v>
      </c>
      <c r="AX122" s="13" t="s">
        <v>82</v>
      </c>
      <c r="AY122" s="201" t="s">
        <v>141</v>
      </c>
    </row>
    <row r="123" spans="1:65" s="2" customFormat="1" ht="37.9" customHeight="1">
      <c r="A123" s="34"/>
      <c r="B123" s="35"/>
      <c r="C123" s="173" t="s">
        <v>158</v>
      </c>
      <c r="D123" s="173" t="s">
        <v>144</v>
      </c>
      <c r="E123" s="174" t="s">
        <v>185</v>
      </c>
      <c r="F123" s="175" t="s">
        <v>186</v>
      </c>
      <c r="G123" s="176" t="s">
        <v>162</v>
      </c>
      <c r="H123" s="177">
        <v>330</v>
      </c>
      <c r="I123" s="178"/>
      <c r="J123" s="177">
        <f>ROUND((ROUND(I123,2))*(ROUND(H123,2)),2)</f>
        <v>0</v>
      </c>
      <c r="K123" s="175" t="s">
        <v>148</v>
      </c>
      <c r="L123" s="39"/>
      <c r="M123" s="179" t="s">
        <v>18</v>
      </c>
      <c r="N123" s="180" t="s">
        <v>45</v>
      </c>
      <c r="O123" s="64"/>
      <c r="P123" s="181">
        <f>O123*H123</f>
        <v>0</v>
      </c>
      <c r="Q123" s="181">
        <v>2.2000000000000001E-4</v>
      </c>
      <c r="R123" s="181">
        <f>Q123*H123</f>
        <v>7.2599999999999998E-2</v>
      </c>
      <c r="S123" s="181">
        <v>2E-3</v>
      </c>
      <c r="T123" s="182">
        <f>S123*H123</f>
        <v>0.66</v>
      </c>
      <c r="U123" s="34"/>
      <c r="V123" s="34"/>
      <c r="W123" s="34"/>
      <c r="X123" s="34"/>
      <c r="Y123" s="34"/>
      <c r="Z123" s="34"/>
      <c r="AA123" s="34"/>
      <c r="AB123" s="34"/>
      <c r="AC123" s="34"/>
      <c r="AD123" s="34"/>
      <c r="AE123" s="34"/>
      <c r="AR123" s="183" t="s">
        <v>149</v>
      </c>
      <c r="AT123" s="183" t="s">
        <v>144</v>
      </c>
      <c r="AU123" s="183" t="s">
        <v>84</v>
      </c>
      <c r="AY123" s="17" t="s">
        <v>141</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149</v>
      </c>
      <c r="BM123" s="183" t="s">
        <v>187</v>
      </c>
    </row>
    <row r="124" spans="1:65" s="2" customFormat="1">
      <c r="A124" s="34"/>
      <c r="B124" s="35"/>
      <c r="C124" s="36"/>
      <c r="D124" s="185" t="s">
        <v>151</v>
      </c>
      <c r="E124" s="36"/>
      <c r="F124" s="186" t="s">
        <v>188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151</v>
      </c>
      <c r="AU124" s="17" t="s">
        <v>84</v>
      </c>
    </row>
    <row r="125" spans="1:65" s="13" customFormat="1">
      <c r="B125" s="190"/>
      <c r="C125" s="191"/>
      <c r="D125" s="192" t="s">
        <v>153</v>
      </c>
      <c r="E125" s="193" t="s">
        <v>18</v>
      </c>
      <c r="F125" s="194" t="s">
        <v>189</v>
      </c>
      <c r="G125" s="191"/>
      <c r="H125" s="195">
        <v>30</v>
      </c>
      <c r="I125" s="196"/>
      <c r="J125" s="191"/>
      <c r="K125" s="191"/>
      <c r="L125" s="197"/>
      <c r="M125" s="198"/>
      <c r="N125" s="199"/>
      <c r="O125" s="199"/>
      <c r="P125" s="199"/>
      <c r="Q125" s="199"/>
      <c r="R125" s="199"/>
      <c r="S125" s="199"/>
      <c r="T125" s="200"/>
      <c r="AT125" s="201" t="s">
        <v>153</v>
      </c>
      <c r="AU125" s="201" t="s">
        <v>84</v>
      </c>
      <c r="AV125" s="13" t="s">
        <v>84</v>
      </c>
      <c r="AW125" s="13" t="s">
        <v>36</v>
      </c>
      <c r="AX125" s="13" t="s">
        <v>74</v>
      </c>
      <c r="AY125" s="201" t="s">
        <v>141</v>
      </c>
    </row>
    <row r="126" spans="1:65" s="13" customFormat="1">
      <c r="B126" s="190"/>
      <c r="C126" s="191"/>
      <c r="D126" s="192" t="s">
        <v>153</v>
      </c>
      <c r="E126" s="193" t="s">
        <v>18</v>
      </c>
      <c r="F126" s="194" t="s">
        <v>190</v>
      </c>
      <c r="G126" s="191"/>
      <c r="H126" s="195">
        <v>60</v>
      </c>
      <c r="I126" s="196"/>
      <c r="J126" s="191"/>
      <c r="K126" s="191"/>
      <c r="L126" s="197"/>
      <c r="M126" s="198"/>
      <c r="N126" s="199"/>
      <c r="O126" s="199"/>
      <c r="P126" s="199"/>
      <c r="Q126" s="199"/>
      <c r="R126" s="199"/>
      <c r="S126" s="199"/>
      <c r="T126" s="200"/>
      <c r="AT126" s="201" t="s">
        <v>153</v>
      </c>
      <c r="AU126" s="201" t="s">
        <v>84</v>
      </c>
      <c r="AV126" s="13" t="s">
        <v>84</v>
      </c>
      <c r="AW126" s="13" t="s">
        <v>36</v>
      </c>
      <c r="AX126" s="13" t="s">
        <v>74</v>
      </c>
      <c r="AY126" s="201" t="s">
        <v>141</v>
      </c>
    </row>
    <row r="127" spans="1:65" s="13" customFormat="1">
      <c r="B127" s="190"/>
      <c r="C127" s="191"/>
      <c r="D127" s="192" t="s">
        <v>153</v>
      </c>
      <c r="E127" s="193" t="s">
        <v>18</v>
      </c>
      <c r="F127" s="194" t="s">
        <v>191</v>
      </c>
      <c r="G127" s="191"/>
      <c r="H127" s="195">
        <v>86</v>
      </c>
      <c r="I127" s="196"/>
      <c r="J127" s="191"/>
      <c r="K127" s="191"/>
      <c r="L127" s="197"/>
      <c r="M127" s="198"/>
      <c r="N127" s="199"/>
      <c r="O127" s="199"/>
      <c r="P127" s="199"/>
      <c r="Q127" s="199"/>
      <c r="R127" s="199"/>
      <c r="S127" s="199"/>
      <c r="T127" s="200"/>
      <c r="AT127" s="201" t="s">
        <v>153</v>
      </c>
      <c r="AU127" s="201" t="s">
        <v>84</v>
      </c>
      <c r="AV127" s="13" t="s">
        <v>84</v>
      </c>
      <c r="AW127" s="13" t="s">
        <v>36</v>
      </c>
      <c r="AX127" s="13" t="s">
        <v>74</v>
      </c>
      <c r="AY127" s="201" t="s">
        <v>141</v>
      </c>
    </row>
    <row r="128" spans="1:65" s="13" customFormat="1">
      <c r="B128" s="190"/>
      <c r="C128" s="191"/>
      <c r="D128" s="192" t="s">
        <v>153</v>
      </c>
      <c r="E128" s="193" t="s">
        <v>18</v>
      </c>
      <c r="F128" s="194" t="s">
        <v>192</v>
      </c>
      <c r="G128" s="191"/>
      <c r="H128" s="195">
        <v>57</v>
      </c>
      <c r="I128" s="196"/>
      <c r="J128" s="191"/>
      <c r="K128" s="191"/>
      <c r="L128" s="197"/>
      <c r="M128" s="198"/>
      <c r="N128" s="199"/>
      <c r="O128" s="199"/>
      <c r="P128" s="199"/>
      <c r="Q128" s="199"/>
      <c r="R128" s="199"/>
      <c r="S128" s="199"/>
      <c r="T128" s="200"/>
      <c r="AT128" s="201" t="s">
        <v>153</v>
      </c>
      <c r="AU128" s="201" t="s">
        <v>84</v>
      </c>
      <c r="AV128" s="13" t="s">
        <v>84</v>
      </c>
      <c r="AW128" s="13" t="s">
        <v>36</v>
      </c>
      <c r="AX128" s="13" t="s">
        <v>74</v>
      </c>
      <c r="AY128" s="201" t="s">
        <v>141</v>
      </c>
    </row>
    <row r="129" spans="1:65" s="15" customFormat="1">
      <c r="B129" s="213"/>
      <c r="C129" s="214"/>
      <c r="D129" s="192" t="s">
        <v>153</v>
      </c>
      <c r="E129" s="215" t="s">
        <v>18</v>
      </c>
      <c r="F129" s="216" t="s">
        <v>193</v>
      </c>
      <c r="G129" s="214"/>
      <c r="H129" s="217">
        <v>233</v>
      </c>
      <c r="I129" s="218"/>
      <c r="J129" s="214"/>
      <c r="K129" s="214"/>
      <c r="L129" s="219"/>
      <c r="M129" s="220"/>
      <c r="N129" s="221"/>
      <c r="O129" s="221"/>
      <c r="P129" s="221"/>
      <c r="Q129" s="221"/>
      <c r="R129" s="221"/>
      <c r="S129" s="221"/>
      <c r="T129" s="222"/>
      <c r="AT129" s="223" t="s">
        <v>153</v>
      </c>
      <c r="AU129" s="223" t="s">
        <v>84</v>
      </c>
      <c r="AV129" s="15" t="s">
        <v>142</v>
      </c>
      <c r="AW129" s="15" t="s">
        <v>36</v>
      </c>
      <c r="AX129" s="15" t="s">
        <v>74</v>
      </c>
      <c r="AY129" s="223" t="s">
        <v>141</v>
      </c>
    </row>
    <row r="130" spans="1:65" s="13" customFormat="1">
      <c r="B130" s="190"/>
      <c r="C130" s="191"/>
      <c r="D130" s="192" t="s">
        <v>153</v>
      </c>
      <c r="E130" s="193" t="s">
        <v>18</v>
      </c>
      <c r="F130" s="194" t="s">
        <v>194</v>
      </c>
      <c r="G130" s="191"/>
      <c r="H130" s="195">
        <v>97</v>
      </c>
      <c r="I130" s="196"/>
      <c r="J130" s="191"/>
      <c r="K130" s="191"/>
      <c r="L130" s="197"/>
      <c r="M130" s="198"/>
      <c r="N130" s="199"/>
      <c r="O130" s="199"/>
      <c r="P130" s="199"/>
      <c r="Q130" s="199"/>
      <c r="R130" s="199"/>
      <c r="S130" s="199"/>
      <c r="T130" s="200"/>
      <c r="AT130" s="201" t="s">
        <v>153</v>
      </c>
      <c r="AU130" s="201" t="s">
        <v>84</v>
      </c>
      <c r="AV130" s="13" t="s">
        <v>84</v>
      </c>
      <c r="AW130" s="13" t="s">
        <v>36</v>
      </c>
      <c r="AX130" s="13" t="s">
        <v>74</v>
      </c>
      <c r="AY130" s="201" t="s">
        <v>141</v>
      </c>
    </row>
    <row r="131" spans="1:65" s="14" customFormat="1">
      <c r="B131" s="202"/>
      <c r="C131" s="203"/>
      <c r="D131" s="192" t="s">
        <v>153</v>
      </c>
      <c r="E131" s="204" t="s">
        <v>18</v>
      </c>
      <c r="F131" s="205" t="s">
        <v>157</v>
      </c>
      <c r="G131" s="203"/>
      <c r="H131" s="206">
        <v>330</v>
      </c>
      <c r="I131" s="207"/>
      <c r="J131" s="203"/>
      <c r="K131" s="203"/>
      <c r="L131" s="208"/>
      <c r="M131" s="209"/>
      <c r="N131" s="210"/>
      <c r="O131" s="210"/>
      <c r="P131" s="210"/>
      <c r="Q131" s="210"/>
      <c r="R131" s="210"/>
      <c r="S131" s="210"/>
      <c r="T131" s="211"/>
      <c r="AT131" s="212" t="s">
        <v>153</v>
      </c>
      <c r="AU131" s="212" t="s">
        <v>84</v>
      </c>
      <c r="AV131" s="14" t="s">
        <v>149</v>
      </c>
      <c r="AW131" s="14" t="s">
        <v>36</v>
      </c>
      <c r="AX131" s="14" t="s">
        <v>82</v>
      </c>
      <c r="AY131" s="212" t="s">
        <v>141</v>
      </c>
    </row>
    <row r="132" spans="1:65" s="2" customFormat="1" ht="37.9" customHeight="1">
      <c r="A132" s="34"/>
      <c r="B132" s="35"/>
      <c r="C132" s="173" t="s">
        <v>195</v>
      </c>
      <c r="D132" s="173" t="s">
        <v>144</v>
      </c>
      <c r="E132" s="174" t="s">
        <v>196</v>
      </c>
      <c r="F132" s="175" t="s">
        <v>197</v>
      </c>
      <c r="G132" s="176" t="s">
        <v>147</v>
      </c>
      <c r="H132" s="177">
        <v>2</v>
      </c>
      <c r="I132" s="178"/>
      <c r="J132" s="177">
        <f>ROUND((ROUND(I132,2))*(ROUND(H132,2)),2)</f>
        <v>0</v>
      </c>
      <c r="K132" s="175" t="s">
        <v>148</v>
      </c>
      <c r="L132" s="39"/>
      <c r="M132" s="179" t="s">
        <v>18</v>
      </c>
      <c r="N132" s="180" t="s">
        <v>45</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149</v>
      </c>
      <c r="AT132" s="183" t="s">
        <v>144</v>
      </c>
      <c r="AU132" s="183" t="s">
        <v>84</v>
      </c>
      <c r="AY132" s="17" t="s">
        <v>141</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149</v>
      </c>
      <c r="BM132" s="183" t="s">
        <v>198</v>
      </c>
    </row>
    <row r="133" spans="1:65" s="2" customFormat="1">
      <c r="A133" s="34"/>
      <c r="B133" s="35"/>
      <c r="C133" s="36"/>
      <c r="D133" s="185" t="s">
        <v>151</v>
      </c>
      <c r="E133" s="36"/>
      <c r="F133" s="186" t="s">
        <v>199</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151</v>
      </c>
      <c r="AU133" s="17" t="s">
        <v>84</v>
      </c>
    </row>
    <row r="134" spans="1:65" s="13" customFormat="1">
      <c r="B134" s="190"/>
      <c r="C134" s="191"/>
      <c r="D134" s="192" t="s">
        <v>153</v>
      </c>
      <c r="E134" s="193" t="s">
        <v>18</v>
      </c>
      <c r="F134" s="194" t="s">
        <v>200</v>
      </c>
      <c r="G134" s="191"/>
      <c r="H134" s="195">
        <v>2</v>
      </c>
      <c r="I134" s="196"/>
      <c r="J134" s="191"/>
      <c r="K134" s="191"/>
      <c r="L134" s="197"/>
      <c r="M134" s="198"/>
      <c r="N134" s="199"/>
      <c r="O134" s="199"/>
      <c r="P134" s="199"/>
      <c r="Q134" s="199"/>
      <c r="R134" s="199"/>
      <c r="S134" s="199"/>
      <c r="T134" s="200"/>
      <c r="AT134" s="201" t="s">
        <v>153</v>
      </c>
      <c r="AU134" s="201" t="s">
        <v>84</v>
      </c>
      <c r="AV134" s="13" t="s">
        <v>84</v>
      </c>
      <c r="AW134" s="13" t="s">
        <v>36</v>
      </c>
      <c r="AX134" s="13" t="s">
        <v>82</v>
      </c>
      <c r="AY134" s="201" t="s">
        <v>141</v>
      </c>
    </row>
    <row r="135" spans="1:65" s="2" customFormat="1" ht="37.9" customHeight="1">
      <c r="A135" s="34"/>
      <c r="B135" s="35"/>
      <c r="C135" s="224" t="s">
        <v>201</v>
      </c>
      <c r="D135" s="224" t="s">
        <v>202</v>
      </c>
      <c r="E135" s="225" t="s">
        <v>203</v>
      </c>
      <c r="F135" s="226" t="s">
        <v>204</v>
      </c>
      <c r="G135" s="227" t="s">
        <v>147</v>
      </c>
      <c r="H135" s="228">
        <v>2</v>
      </c>
      <c r="I135" s="229"/>
      <c r="J135" s="228">
        <f>ROUND((ROUND(I135,2))*(ROUND(H135,2)),2)</f>
        <v>0</v>
      </c>
      <c r="K135" s="226" t="s">
        <v>148</v>
      </c>
      <c r="L135" s="230"/>
      <c r="M135" s="231" t="s">
        <v>18</v>
      </c>
      <c r="N135" s="232" t="s">
        <v>45</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201</v>
      </c>
      <c r="AT135" s="183" t="s">
        <v>202</v>
      </c>
      <c r="AU135" s="183" t="s">
        <v>84</v>
      </c>
      <c r="AY135" s="17" t="s">
        <v>141</v>
      </c>
      <c r="BE135" s="184">
        <f>IF(N135="základní",J135,0)</f>
        <v>0</v>
      </c>
      <c r="BF135" s="184">
        <f>IF(N135="snížená",J135,0)</f>
        <v>0</v>
      </c>
      <c r="BG135" s="184">
        <f>IF(N135="zákl. přenesená",J135,0)</f>
        <v>0</v>
      </c>
      <c r="BH135" s="184">
        <f>IF(N135="sníž. přenesená",J135,0)</f>
        <v>0</v>
      </c>
      <c r="BI135" s="184">
        <f>IF(N135="nulová",J135,0)</f>
        <v>0</v>
      </c>
      <c r="BJ135" s="17" t="s">
        <v>82</v>
      </c>
      <c r="BK135" s="184">
        <f>ROUND((ROUND(I135,2))*(ROUND(H135,2)),2)</f>
        <v>0</v>
      </c>
      <c r="BL135" s="17" t="s">
        <v>149</v>
      </c>
      <c r="BM135" s="183" t="s">
        <v>205</v>
      </c>
    </row>
    <row r="136" spans="1:65" s="12" customFormat="1" ht="22.9" customHeight="1">
      <c r="B136" s="157"/>
      <c r="C136" s="158"/>
      <c r="D136" s="159" t="s">
        <v>73</v>
      </c>
      <c r="E136" s="171" t="s">
        <v>206</v>
      </c>
      <c r="F136" s="171" t="s">
        <v>207</v>
      </c>
      <c r="G136" s="158"/>
      <c r="H136" s="158"/>
      <c r="I136" s="161"/>
      <c r="J136" s="172">
        <f>BK136</f>
        <v>0</v>
      </c>
      <c r="K136" s="158"/>
      <c r="L136" s="163"/>
      <c r="M136" s="164"/>
      <c r="N136" s="165"/>
      <c r="O136" s="165"/>
      <c r="P136" s="166">
        <f>SUM(P137:P161)</f>
        <v>0</v>
      </c>
      <c r="Q136" s="165"/>
      <c r="R136" s="166">
        <f>SUM(R137:R161)</f>
        <v>1.8549999999999997E-3</v>
      </c>
      <c r="S136" s="165"/>
      <c r="T136" s="167">
        <f>SUM(T137:T161)</f>
        <v>1.17486</v>
      </c>
      <c r="AR136" s="168" t="s">
        <v>82</v>
      </c>
      <c r="AT136" s="169" t="s">
        <v>73</v>
      </c>
      <c r="AU136" s="169" t="s">
        <v>82</v>
      </c>
      <c r="AY136" s="168" t="s">
        <v>141</v>
      </c>
      <c r="BK136" s="170">
        <f>SUM(BK137:BK161)</f>
        <v>0</v>
      </c>
    </row>
    <row r="137" spans="1:65" s="2" customFormat="1" ht="24.2" customHeight="1">
      <c r="A137" s="34"/>
      <c r="B137" s="35"/>
      <c r="C137" s="173" t="s">
        <v>206</v>
      </c>
      <c r="D137" s="173" t="s">
        <v>144</v>
      </c>
      <c r="E137" s="174" t="s">
        <v>208</v>
      </c>
      <c r="F137" s="175" t="s">
        <v>209</v>
      </c>
      <c r="G137" s="176" t="s">
        <v>210</v>
      </c>
      <c r="H137" s="177">
        <v>1</v>
      </c>
      <c r="I137" s="178"/>
      <c r="J137" s="177">
        <f>ROUND((ROUND(I137,2))*(ROUND(H137,2)),2)</f>
        <v>0</v>
      </c>
      <c r="K137" s="175" t="s">
        <v>211</v>
      </c>
      <c r="L137" s="39"/>
      <c r="M137" s="179" t="s">
        <v>18</v>
      </c>
      <c r="N137" s="180" t="s">
        <v>45</v>
      </c>
      <c r="O137" s="64"/>
      <c r="P137" s="181">
        <f>O137*H137</f>
        <v>0</v>
      </c>
      <c r="Q137" s="181">
        <v>5.5999999999999995E-4</v>
      </c>
      <c r="R137" s="181">
        <f>Q137*H137</f>
        <v>5.5999999999999995E-4</v>
      </c>
      <c r="S137" s="181">
        <v>0</v>
      </c>
      <c r="T137" s="182">
        <f>S137*H137</f>
        <v>0</v>
      </c>
      <c r="U137" s="34"/>
      <c r="V137" s="34"/>
      <c r="W137" s="34"/>
      <c r="X137" s="34"/>
      <c r="Y137" s="34"/>
      <c r="Z137" s="34"/>
      <c r="AA137" s="34"/>
      <c r="AB137" s="34"/>
      <c r="AC137" s="34"/>
      <c r="AD137" s="34"/>
      <c r="AE137" s="34"/>
      <c r="AR137" s="183" t="s">
        <v>149</v>
      </c>
      <c r="AT137" s="183" t="s">
        <v>144</v>
      </c>
      <c r="AU137" s="183" t="s">
        <v>84</v>
      </c>
      <c r="AY137" s="17" t="s">
        <v>141</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149</v>
      </c>
      <c r="BM137" s="183" t="s">
        <v>212</v>
      </c>
    </row>
    <row r="138" spans="1:65" s="2" customFormat="1" ht="24.2" customHeight="1">
      <c r="A138" s="34"/>
      <c r="B138" s="35"/>
      <c r="C138" s="173" t="s">
        <v>213</v>
      </c>
      <c r="D138" s="173" t="s">
        <v>144</v>
      </c>
      <c r="E138" s="174" t="s">
        <v>214</v>
      </c>
      <c r="F138" s="175" t="s">
        <v>209</v>
      </c>
      <c r="G138" s="176" t="s">
        <v>210</v>
      </c>
      <c r="H138" s="177">
        <v>1</v>
      </c>
      <c r="I138" s="178"/>
      <c r="J138" s="177">
        <f>ROUND((ROUND(I138,2))*(ROUND(H138,2)),2)</f>
        <v>0</v>
      </c>
      <c r="K138" s="175" t="s">
        <v>211</v>
      </c>
      <c r="L138" s="39"/>
      <c r="M138" s="179" t="s">
        <v>18</v>
      </c>
      <c r="N138" s="180" t="s">
        <v>45</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149</v>
      </c>
      <c r="AT138" s="183" t="s">
        <v>144</v>
      </c>
      <c r="AU138" s="183" t="s">
        <v>84</v>
      </c>
      <c r="AY138" s="17" t="s">
        <v>141</v>
      </c>
      <c r="BE138" s="184">
        <f>IF(N138="základní",J138,0)</f>
        <v>0</v>
      </c>
      <c r="BF138" s="184">
        <f>IF(N138="snížená",J138,0)</f>
        <v>0</v>
      </c>
      <c r="BG138" s="184">
        <f>IF(N138="zákl. přenesená",J138,0)</f>
        <v>0</v>
      </c>
      <c r="BH138" s="184">
        <f>IF(N138="sníž. přenesená",J138,0)</f>
        <v>0</v>
      </c>
      <c r="BI138" s="184">
        <f>IF(N138="nulová",J138,0)</f>
        <v>0</v>
      </c>
      <c r="BJ138" s="17" t="s">
        <v>82</v>
      </c>
      <c r="BK138" s="184">
        <f>ROUND((ROUND(I138,2))*(ROUND(H138,2)),2)</f>
        <v>0</v>
      </c>
      <c r="BL138" s="17" t="s">
        <v>149</v>
      </c>
      <c r="BM138" s="183" t="s">
        <v>215</v>
      </c>
    </row>
    <row r="139" spans="1:65" s="2" customFormat="1" ht="37.9" customHeight="1">
      <c r="A139" s="34"/>
      <c r="B139" s="35"/>
      <c r="C139" s="173" t="s">
        <v>216</v>
      </c>
      <c r="D139" s="173" t="s">
        <v>144</v>
      </c>
      <c r="E139" s="174" t="s">
        <v>217</v>
      </c>
      <c r="F139" s="175" t="s">
        <v>218</v>
      </c>
      <c r="G139" s="176" t="s">
        <v>210</v>
      </c>
      <c r="H139" s="177">
        <v>1</v>
      </c>
      <c r="I139" s="178"/>
      <c r="J139" s="177">
        <f>ROUND((ROUND(I139,2))*(ROUND(H139,2)),2)</f>
        <v>0</v>
      </c>
      <c r="K139" s="175" t="s">
        <v>211</v>
      </c>
      <c r="L139" s="39"/>
      <c r="M139" s="179" t="s">
        <v>18</v>
      </c>
      <c r="N139" s="180" t="s">
        <v>45</v>
      </c>
      <c r="O139" s="64"/>
      <c r="P139" s="181">
        <f>O139*H139</f>
        <v>0</v>
      </c>
      <c r="Q139" s="181">
        <v>2.9999999999999997E-4</v>
      </c>
      <c r="R139" s="181">
        <f>Q139*H139</f>
        <v>2.9999999999999997E-4</v>
      </c>
      <c r="S139" s="181">
        <v>0</v>
      </c>
      <c r="T139" s="182">
        <f>S139*H139</f>
        <v>0</v>
      </c>
      <c r="U139" s="34"/>
      <c r="V139" s="34"/>
      <c r="W139" s="34"/>
      <c r="X139" s="34"/>
      <c r="Y139" s="34"/>
      <c r="Z139" s="34"/>
      <c r="AA139" s="34"/>
      <c r="AB139" s="34"/>
      <c r="AC139" s="34"/>
      <c r="AD139" s="34"/>
      <c r="AE139" s="34"/>
      <c r="AR139" s="183" t="s">
        <v>149</v>
      </c>
      <c r="AT139" s="183" t="s">
        <v>144</v>
      </c>
      <c r="AU139" s="183" t="s">
        <v>84</v>
      </c>
      <c r="AY139" s="17" t="s">
        <v>141</v>
      </c>
      <c r="BE139" s="184">
        <f>IF(N139="základní",J139,0)</f>
        <v>0</v>
      </c>
      <c r="BF139" s="184">
        <f>IF(N139="snížená",J139,0)</f>
        <v>0</v>
      </c>
      <c r="BG139" s="184">
        <f>IF(N139="zákl. přenesená",J139,0)</f>
        <v>0</v>
      </c>
      <c r="BH139" s="184">
        <f>IF(N139="sníž. přenesená",J139,0)</f>
        <v>0</v>
      </c>
      <c r="BI139" s="184">
        <f>IF(N139="nulová",J139,0)</f>
        <v>0</v>
      </c>
      <c r="BJ139" s="17" t="s">
        <v>82</v>
      </c>
      <c r="BK139" s="184">
        <f>ROUND((ROUND(I139,2))*(ROUND(H139,2)),2)</f>
        <v>0</v>
      </c>
      <c r="BL139" s="17" t="s">
        <v>149</v>
      </c>
      <c r="BM139" s="183" t="s">
        <v>219</v>
      </c>
    </row>
    <row r="140" spans="1:65" s="13" customFormat="1">
      <c r="B140" s="190"/>
      <c r="C140" s="191"/>
      <c r="D140" s="192" t="s">
        <v>153</v>
      </c>
      <c r="E140" s="193" t="s">
        <v>18</v>
      </c>
      <c r="F140" s="194" t="s">
        <v>220</v>
      </c>
      <c r="G140" s="191"/>
      <c r="H140" s="195">
        <v>1</v>
      </c>
      <c r="I140" s="196"/>
      <c r="J140" s="191"/>
      <c r="K140" s="191"/>
      <c r="L140" s="197"/>
      <c r="M140" s="198"/>
      <c r="N140" s="199"/>
      <c r="O140" s="199"/>
      <c r="P140" s="199"/>
      <c r="Q140" s="199"/>
      <c r="R140" s="199"/>
      <c r="S140" s="199"/>
      <c r="T140" s="200"/>
      <c r="AT140" s="201" t="s">
        <v>153</v>
      </c>
      <c r="AU140" s="201" t="s">
        <v>84</v>
      </c>
      <c r="AV140" s="13" t="s">
        <v>84</v>
      </c>
      <c r="AW140" s="13" t="s">
        <v>36</v>
      </c>
      <c r="AX140" s="13" t="s">
        <v>82</v>
      </c>
      <c r="AY140" s="201" t="s">
        <v>141</v>
      </c>
    </row>
    <row r="141" spans="1:65" s="2" customFormat="1" ht="37.9" customHeight="1">
      <c r="A141" s="34"/>
      <c r="B141" s="35"/>
      <c r="C141" s="173" t="s">
        <v>221</v>
      </c>
      <c r="D141" s="173" t="s">
        <v>144</v>
      </c>
      <c r="E141" s="174" t="s">
        <v>222</v>
      </c>
      <c r="F141" s="175" t="s">
        <v>218</v>
      </c>
      <c r="G141" s="176" t="s">
        <v>210</v>
      </c>
      <c r="H141" s="177">
        <v>1</v>
      </c>
      <c r="I141" s="178"/>
      <c r="J141" s="177">
        <f>ROUND((ROUND(I141,2))*(ROUND(H141,2)),2)</f>
        <v>0</v>
      </c>
      <c r="K141" s="175" t="s">
        <v>211</v>
      </c>
      <c r="L141" s="39"/>
      <c r="M141" s="179" t="s">
        <v>18</v>
      </c>
      <c r="N141" s="180" t="s">
        <v>45</v>
      </c>
      <c r="O141" s="64"/>
      <c r="P141" s="181">
        <f>O141*H141</f>
        <v>0</v>
      </c>
      <c r="Q141" s="181">
        <v>0</v>
      </c>
      <c r="R141" s="181">
        <f>Q141*H141</f>
        <v>0</v>
      </c>
      <c r="S141" s="181">
        <v>0</v>
      </c>
      <c r="T141" s="182">
        <f>S141*H141</f>
        <v>0</v>
      </c>
      <c r="U141" s="34"/>
      <c r="V141" s="34"/>
      <c r="W141" s="34"/>
      <c r="X141" s="34"/>
      <c r="Y141" s="34"/>
      <c r="Z141" s="34"/>
      <c r="AA141" s="34"/>
      <c r="AB141" s="34"/>
      <c r="AC141" s="34"/>
      <c r="AD141" s="34"/>
      <c r="AE141" s="34"/>
      <c r="AR141" s="183" t="s">
        <v>149</v>
      </c>
      <c r="AT141" s="183" t="s">
        <v>144</v>
      </c>
      <c r="AU141" s="183" t="s">
        <v>84</v>
      </c>
      <c r="AY141" s="17" t="s">
        <v>141</v>
      </c>
      <c r="BE141" s="184">
        <f>IF(N141="základní",J141,0)</f>
        <v>0</v>
      </c>
      <c r="BF141" s="184">
        <f>IF(N141="snížená",J141,0)</f>
        <v>0</v>
      </c>
      <c r="BG141" s="184">
        <f>IF(N141="zákl. přenesená",J141,0)</f>
        <v>0</v>
      </c>
      <c r="BH141" s="184">
        <f>IF(N141="sníž. přenesená",J141,0)</f>
        <v>0</v>
      </c>
      <c r="BI141" s="184">
        <f>IF(N141="nulová",J141,0)</f>
        <v>0</v>
      </c>
      <c r="BJ141" s="17" t="s">
        <v>82</v>
      </c>
      <c r="BK141" s="184">
        <f>ROUND((ROUND(I141,2))*(ROUND(H141,2)),2)</f>
        <v>0</v>
      </c>
      <c r="BL141" s="17" t="s">
        <v>149</v>
      </c>
      <c r="BM141" s="183" t="s">
        <v>223</v>
      </c>
    </row>
    <row r="142" spans="1:65" s="2" customFormat="1" ht="33" customHeight="1">
      <c r="A142" s="34"/>
      <c r="B142" s="35"/>
      <c r="C142" s="173" t="s">
        <v>224</v>
      </c>
      <c r="D142" s="173" t="s">
        <v>144</v>
      </c>
      <c r="E142" s="174" t="s">
        <v>225</v>
      </c>
      <c r="F142" s="175" t="s">
        <v>226</v>
      </c>
      <c r="G142" s="176" t="s">
        <v>227</v>
      </c>
      <c r="H142" s="177">
        <v>1</v>
      </c>
      <c r="I142" s="178"/>
      <c r="J142" s="177">
        <f>ROUND((ROUND(I142,2))*(ROUND(H142,2)),2)</f>
        <v>0</v>
      </c>
      <c r="K142" s="175" t="s">
        <v>211</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149</v>
      </c>
      <c r="AT142" s="183" t="s">
        <v>144</v>
      </c>
      <c r="AU142" s="183" t="s">
        <v>84</v>
      </c>
      <c r="AY142" s="17" t="s">
        <v>141</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149</v>
      </c>
      <c r="BM142" s="183" t="s">
        <v>228</v>
      </c>
    </row>
    <row r="143" spans="1:65" s="2" customFormat="1" ht="37.9" customHeight="1">
      <c r="A143" s="34"/>
      <c r="B143" s="35"/>
      <c r="C143" s="173" t="s">
        <v>229</v>
      </c>
      <c r="D143" s="173" t="s">
        <v>144</v>
      </c>
      <c r="E143" s="174" t="s">
        <v>230</v>
      </c>
      <c r="F143" s="175" t="s">
        <v>231</v>
      </c>
      <c r="G143" s="176" t="s">
        <v>162</v>
      </c>
      <c r="H143" s="177">
        <v>4</v>
      </c>
      <c r="I143" s="178"/>
      <c r="J143" s="177">
        <f>ROUND((ROUND(I143,2))*(ROUND(H143,2)),2)</f>
        <v>0</v>
      </c>
      <c r="K143" s="175" t="s">
        <v>148</v>
      </c>
      <c r="L143" s="39"/>
      <c r="M143" s="179" t="s">
        <v>18</v>
      </c>
      <c r="N143" s="180" t="s">
        <v>45</v>
      </c>
      <c r="O143" s="64"/>
      <c r="P143" s="181">
        <f>O143*H143</f>
        <v>0</v>
      </c>
      <c r="Q143" s="181">
        <v>1.2999999999999999E-4</v>
      </c>
      <c r="R143" s="181">
        <f>Q143*H143</f>
        <v>5.1999999999999995E-4</v>
      </c>
      <c r="S143" s="181">
        <v>0</v>
      </c>
      <c r="T143" s="182">
        <f>S143*H143</f>
        <v>0</v>
      </c>
      <c r="U143" s="34"/>
      <c r="V143" s="34"/>
      <c r="W143" s="34"/>
      <c r="X143" s="34"/>
      <c r="Y143" s="34"/>
      <c r="Z143" s="34"/>
      <c r="AA143" s="34"/>
      <c r="AB143" s="34"/>
      <c r="AC143" s="34"/>
      <c r="AD143" s="34"/>
      <c r="AE143" s="34"/>
      <c r="AR143" s="183" t="s">
        <v>149</v>
      </c>
      <c r="AT143" s="183" t="s">
        <v>144</v>
      </c>
      <c r="AU143" s="183" t="s">
        <v>84</v>
      </c>
      <c r="AY143" s="17" t="s">
        <v>141</v>
      </c>
      <c r="BE143" s="184">
        <f>IF(N143="základní",J143,0)</f>
        <v>0</v>
      </c>
      <c r="BF143" s="184">
        <f>IF(N143="snížená",J143,0)</f>
        <v>0</v>
      </c>
      <c r="BG143" s="184">
        <f>IF(N143="zákl. přenesená",J143,0)</f>
        <v>0</v>
      </c>
      <c r="BH143" s="184">
        <f>IF(N143="sníž. přenesená",J143,0)</f>
        <v>0</v>
      </c>
      <c r="BI143" s="184">
        <f>IF(N143="nulová",J143,0)</f>
        <v>0</v>
      </c>
      <c r="BJ143" s="17" t="s">
        <v>82</v>
      </c>
      <c r="BK143" s="184">
        <f>ROUND((ROUND(I143,2))*(ROUND(H143,2)),2)</f>
        <v>0</v>
      </c>
      <c r="BL143" s="17" t="s">
        <v>149</v>
      </c>
      <c r="BM143" s="183" t="s">
        <v>232</v>
      </c>
    </row>
    <row r="144" spans="1:65" s="2" customFormat="1">
      <c r="A144" s="34"/>
      <c r="B144" s="35"/>
      <c r="C144" s="36"/>
      <c r="D144" s="185" t="s">
        <v>151</v>
      </c>
      <c r="E144" s="36"/>
      <c r="F144" s="186" t="s">
        <v>233</v>
      </c>
      <c r="G144" s="36"/>
      <c r="H144" s="36"/>
      <c r="I144" s="187"/>
      <c r="J144" s="36"/>
      <c r="K144" s="36"/>
      <c r="L144" s="39"/>
      <c r="M144" s="188"/>
      <c r="N144" s="189"/>
      <c r="O144" s="64"/>
      <c r="P144" s="64"/>
      <c r="Q144" s="64"/>
      <c r="R144" s="64"/>
      <c r="S144" s="64"/>
      <c r="T144" s="65"/>
      <c r="U144" s="34"/>
      <c r="V144" s="34"/>
      <c r="W144" s="34"/>
      <c r="X144" s="34"/>
      <c r="Y144" s="34"/>
      <c r="Z144" s="34"/>
      <c r="AA144" s="34"/>
      <c r="AB144" s="34"/>
      <c r="AC144" s="34"/>
      <c r="AD144" s="34"/>
      <c r="AE144" s="34"/>
      <c r="AT144" s="17" t="s">
        <v>151</v>
      </c>
      <c r="AU144" s="17" t="s">
        <v>84</v>
      </c>
    </row>
    <row r="145" spans="1:65" s="13" customFormat="1">
      <c r="B145" s="190"/>
      <c r="C145" s="191"/>
      <c r="D145" s="192" t="s">
        <v>153</v>
      </c>
      <c r="E145" s="193" t="s">
        <v>18</v>
      </c>
      <c r="F145" s="194" t="s">
        <v>234</v>
      </c>
      <c r="G145" s="191"/>
      <c r="H145" s="195">
        <v>4</v>
      </c>
      <c r="I145" s="196"/>
      <c r="J145" s="191"/>
      <c r="K145" s="191"/>
      <c r="L145" s="197"/>
      <c r="M145" s="198"/>
      <c r="N145" s="199"/>
      <c r="O145" s="199"/>
      <c r="P145" s="199"/>
      <c r="Q145" s="199"/>
      <c r="R145" s="199"/>
      <c r="S145" s="199"/>
      <c r="T145" s="200"/>
      <c r="AT145" s="201" t="s">
        <v>153</v>
      </c>
      <c r="AU145" s="201" t="s">
        <v>84</v>
      </c>
      <c r="AV145" s="13" t="s">
        <v>84</v>
      </c>
      <c r="AW145" s="13" t="s">
        <v>36</v>
      </c>
      <c r="AX145" s="13" t="s">
        <v>82</v>
      </c>
      <c r="AY145" s="201" t="s">
        <v>141</v>
      </c>
    </row>
    <row r="146" spans="1:65" s="2" customFormat="1" ht="37.9" customHeight="1">
      <c r="A146" s="34"/>
      <c r="B146" s="35"/>
      <c r="C146" s="173" t="s">
        <v>8</v>
      </c>
      <c r="D146" s="173" t="s">
        <v>144</v>
      </c>
      <c r="E146" s="174" t="s">
        <v>235</v>
      </c>
      <c r="F146" s="175" t="s">
        <v>236</v>
      </c>
      <c r="G146" s="176" t="s">
        <v>162</v>
      </c>
      <c r="H146" s="177">
        <v>4</v>
      </c>
      <c r="I146" s="178"/>
      <c r="J146" s="177">
        <f>ROUND((ROUND(I146,2))*(ROUND(H146,2)),2)</f>
        <v>0</v>
      </c>
      <c r="K146" s="175" t="s">
        <v>148</v>
      </c>
      <c r="L146" s="39"/>
      <c r="M146" s="179" t="s">
        <v>18</v>
      </c>
      <c r="N146" s="180" t="s">
        <v>45</v>
      </c>
      <c r="O146" s="64"/>
      <c r="P146" s="181">
        <f>O146*H146</f>
        <v>0</v>
      </c>
      <c r="Q146" s="181">
        <v>4.0000000000000003E-5</v>
      </c>
      <c r="R146" s="181">
        <f>Q146*H146</f>
        <v>1.6000000000000001E-4</v>
      </c>
      <c r="S146" s="181">
        <v>0</v>
      </c>
      <c r="T146" s="182">
        <f>S146*H146</f>
        <v>0</v>
      </c>
      <c r="U146" s="34"/>
      <c r="V146" s="34"/>
      <c r="W146" s="34"/>
      <c r="X146" s="34"/>
      <c r="Y146" s="34"/>
      <c r="Z146" s="34"/>
      <c r="AA146" s="34"/>
      <c r="AB146" s="34"/>
      <c r="AC146" s="34"/>
      <c r="AD146" s="34"/>
      <c r="AE146" s="34"/>
      <c r="AR146" s="183" t="s">
        <v>149</v>
      </c>
      <c r="AT146" s="183" t="s">
        <v>144</v>
      </c>
      <c r="AU146" s="183" t="s">
        <v>84</v>
      </c>
      <c r="AY146" s="17" t="s">
        <v>141</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149</v>
      </c>
      <c r="BM146" s="183" t="s">
        <v>237</v>
      </c>
    </row>
    <row r="147" spans="1:65" s="2" customFormat="1">
      <c r="A147" s="34"/>
      <c r="B147" s="35"/>
      <c r="C147" s="36"/>
      <c r="D147" s="185" t="s">
        <v>151</v>
      </c>
      <c r="E147" s="36"/>
      <c r="F147" s="186" t="s">
        <v>238</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151</v>
      </c>
      <c r="AU147" s="17" t="s">
        <v>84</v>
      </c>
    </row>
    <row r="148" spans="1:65" s="2" customFormat="1" ht="55.5" customHeight="1">
      <c r="A148" s="34"/>
      <c r="B148" s="35"/>
      <c r="C148" s="173" t="s">
        <v>239</v>
      </c>
      <c r="D148" s="173" t="s">
        <v>144</v>
      </c>
      <c r="E148" s="174" t="s">
        <v>240</v>
      </c>
      <c r="F148" s="175" t="s">
        <v>241</v>
      </c>
      <c r="G148" s="176" t="s">
        <v>147</v>
      </c>
      <c r="H148" s="177">
        <v>15</v>
      </c>
      <c r="I148" s="178"/>
      <c r="J148" s="177">
        <f>ROUND((ROUND(I148,2))*(ROUND(H148,2)),2)</f>
        <v>0</v>
      </c>
      <c r="K148" s="175" t="s">
        <v>148</v>
      </c>
      <c r="L148" s="39"/>
      <c r="M148" s="179" t="s">
        <v>18</v>
      </c>
      <c r="N148" s="180" t="s">
        <v>45</v>
      </c>
      <c r="O148" s="64"/>
      <c r="P148" s="181">
        <f>O148*H148</f>
        <v>0</v>
      </c>
      <c r="Q148" s="181">
        <v>0</v>
      </c>
      <c r="R148" s="181">
        <f>Q148*H148</f>
        <v>0</v>
      </c>
      <c r="S148" s="181">
        <v>6.9000000000000006E-2</v>
      </c>
      <c r="T148" s="182">
        <f>S148*H148</f>
        <v>1.0350000000000001</v>
      </c>
      <c r="U148" s="34"/>
      <c r="V148" s="34"/>
      <c r="W148" s="34"/>
      <c r="X148" s="34"/>
      <c r="Y148" s="34"/>
      <c r="Z148" s="34"/>
      <c r="AA148" s="34"/>
      <c r="AB148" s="34"/>
      <c r="AC148" s="34"/>
      <c r="AD148" s="34"/>
      <c r="AE148" s="34"/>
      <c r="AR148" s="183" t="s">
        <v>149</v>
      </c>
      <c r="AT148" s="183" t="s">
        <v>144</v>
      </c>
      <c r="AU148" s="183" t="s">
        <v>84</v>
      </c>
      <c r="AY148" s="17" t="s">
        <v>141</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149</v>
      </c>
      <c r="BM148" s="183" t="s">
        <v>242</v>
      </c>
    </row>
    <row r="149" spans="1:65" s="2" customFormat="1">
      <c r="A149" s="34"/>
      <c r="B149" s="35"/>
      <c r="C149" s="36"/>
      <c r="D149" s="185" t="s">
        <v>151</v>
      </c>
      <c r="E149" s="36"/>
      <c r="F149" s="186" t="s">
        <v>243</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151</v>
      </c>
      <c r="AU149" s="17" t="s">
        <v>84</v>
      </c>
    </row>
    <row r="150" spans="1:65" s="13" customFormat="1">
      <c r="B150" s="190"/>
      <c r="C150" s="191"/>
      <c r="D150" s="192" t="s">
        <v>153</v>
      </c>
      <c r="E150" s="193" t="s">
        <v>18</v>
      </c>
      <c r="F150" s="194" t="s">
        <v>154</v>
      </c>
      <c r="G150" s="191"/>
      <c r="H150" s="195">
        <v>1</v>
      </c>
      <c r="I150" s="196"/>
      <c r="J150" s="191"/>
      <c r="K150" s="191"/>
      <c r="L150" s="197"/>
      <c r="M150" s="198"/>
      <c r="N150" s="199"/>
      <c r="O150" s="199"/>
      <c r="P150" s="199"/>
      <c r="Q150" s="199"/>
      <c r="R150" s="199"/>
      <c r="S150" s="199"/>
      <c r="T150" s="200"/>
      <c r="AT150" s="201" t="s">
        <v>153</v>
      </c>
      <c r="AU150" s="201" t="s">
        <v>84</v>
      </c>
      <c r="AV150" s="13" t="s">
        <v>84</v>
      </c>
      <c r="AW150" s="13" t="s">
        <v>36</v>
      </c>
      <c r="AX150" s="13" t="s">
        <v>74</v>
      </c>
      <c r="AY150" s="201" t="s">
        <v>141</v>
      </c>
    </row>
    <row r="151" spans="1:65" s="13" customFormat="1">
      <c r="B151" s="190"/>
      <c r="C151" s="191"/>
      <c r="D151" s="192" t="s">
        <v>153</v>
      </c>
      <c r="E151" s="193" t="s">
        <v>18</v>
      </c>
      <c r="F151" s="194" t="s">
        <v>155</v>
      </c>
      <c r="G151" s="191"/>
      <c r="H151" s="195">
        <v>5</v>
      </c>
      <c r="I151" s="196"/>
      <c r="J151" s="191"/>
      <c r="K151" s="191"/>
      <c r="L151" s="197"/>
      <c r="M151" s="198"/>
      <c r="N151" s="199"/>
      <c r="O151" s="199"/>
      <c r="P151" s="199"/>
      <c r="Q151" s="199"/>
      <c r="R151" s="199"/>
      <c r="S151" s="199"/>
      <c r="T151" s="200"/>
      <c r="AT151" s="201" t="s">
        <v>153</v>
      </c>
      <c r="AU151" s="201" t="s">
        <v>84</v>
      </c>
      <c r="AV151" s="13" t="s">
        <v>84</v>
      </c>
      <c r="AW151" s="13" t="s">
        <v>36</v>
      </c>
      <c r="AX151" s="13" t="s">
        <v>74</v>
      </c>
      <c r="AY151" s="201" t="s">
        <v>141</v>
      </c>
    </row>
    <row r="152" spans="1:65" s="13" customFormat="1">
      <c r="B152" s="190"/>
      <c r="C152" s="191"/>
      <c r="D152" s="192" t="s">
        <v>153</v>
      </c>
      <c r="E152" s="193" t="s">
        <v>18</v>
      </c>
      <c r="F152" s="194" t="s">
        <v>244</v>
      </c>
      <c r="G152" s="191"/>
      <c r="H152" s="195">
        <v>9</v>
      </c>
      <c r="I152" s="196"/>
      <c r="J152" s="191"/>
      <c r="K152" s="191"/>
      <c r="L152" s="197"/>
      <c r="M152" s="198"/>
      <c r="N152" s="199"/>
      <c r="O152" s="199"/>
      <c r="P152" s="199"/>
      <c r="Q152" s="199"/>
      <c r="R152" s="199"/>
      <c r="S152" s="199"/>
      <c r="T152" s="200"/>
      <c r="AT152" s="201" t="s">
        <v>153</v>
      </c>
      <c r="AU152" s="201" t="s">
        <v>84</v>
      </c>
      <c r="AV152" s="13" t="s">
        <v>84</v>
      </c>
      <c r="AW152" s="13" t="s">
        <v>36</v>
      </c>
      <c r="AX152" s="13" t="s">
        <v>74</v>
      </c>
      <c r="AY152" s="201" t="s">
        <v>141</v>
      </c>
    </row>
    <row r="153" spans="1:65" s="14" customFormat="1">
      <c r="B153" s="202"/>
      <c r="C153" s="203"/>
      <c r="D153" s="192" t="s">
        <v>153</v>
      </c>
      <c r="E153" s="204" t="s">
        <v>18</v>
      </c>
      <c r="F153" s="205" t="s">
        <v>157</v>
      </c>
      <c r="G153" s="203"/>
      <c r="H153" s="206">
        <v>15</v>
      </c>
      <c r="I153" s="207"/>
      <c r="J153" s="203"/>
      <c r="K153" s="203"/>
      <c r="L153" s="208"/>
      <c r="M153" s="209"/>
      <c r="N153" s="210"/>
      <c r="O153" s="210"/>
      <c r="P153" s="210"/>
      <c r="Q153" s="210"/>
      <c r="R153" s="210"/>
      <c r="S153" s="210"/>
      <c r="T153" s="211"/>
      <c r="AT153" s="212" t="s">
        <v>153</v>
      </c>
      <c r="AU153" s="212" t="s">
        <v>84</v>
      </c>
      <c r="AV153" s="14" t="s">
        <v>149</v>
      </c>
      <c r="AW153" s="14" t="s">
        <v>36</v>
      </c>
      <c r="AX153" s="14" t="s">
        <v>82</v>
      </c>
      <c r="AY153" s="212" t="s">
        <v>141</v>
      </c>
    </row>
    <row r="154" spans="1:65" s="2" customFormat="1" ht="55.5" customHeight="1">
      <c r="A154" s="34"/>
      <c r="B154" s="35"/>
      <c r="C154" s="173" t="s">
        <v>245</v>
      </c>
      <c r="D154" s="173" t="s">
        <v>144</v>
      </c>
      <c r="E154" s="174" t="s">
        <v>246</v>
      </c>
      <c r="F154" s="175" t="s">
        <v>247</v>
      </c>
      <c r="G154" s="176" t="s">
        <v>147</v>
      </c>
      <c r="H154" s="177">
        <v>1</v>
      </c>
      <c r="I154" s="178"/>
      <c r="J154" s="177">
        <f>ROUND((ROUND(I154,2))*(ROUND(H154,2)),2)</f>
        <v>0</v>
      </c>
      <c r="K154" s="175" t="s">
        <v>148</v>
      </c>
      <c r="L154" s="39"/>
      <c r="M154" s="179" t="s">
        <v>18</v>
      </c>
      <c r="N154" s="180" t="s">
        <v>45</v>
      </c>
      <c r="O154" s="64"/>
      <c r="P154" s="181">
        <f>O154*H154</f>
        <v>0</v>
      </c>
      <c r="Q154" s="181">
        <v>0</v>
      </c>
      <c r="R154" s="181">
        <f>Q154*H154</f>
        <v>0</v>
      </c>
      <c r="S154" s="181">
        <v>0.13800000000000001</v>
      </c>
      <c r="T154" s="182">
        <f>S154*H154</f>
        <v>0.13800000000000001</v>
      </c>
      <c r="U154" s="34"/>
      <c r="V154" s="34"/>
      <c r="W154" s="34"/>
      <c r="X154" s="34"/>
      <c r="Y154" s="34"/>
      <c r="Z154" s="34"/>
      <c r="AA154" s="34"/>
      <c r="AB154" s="34"/>
      <c r="AC154" s="34"/>
      <c r="AD154" s="34"/>
      <c r="AE154" s="34"/>
      <c r="AR154" s="183" t="s">
        <v>149</v>
      </c>
      <c r="AT154" s="183" t="s">
        <v>144</v>
      </c>
      <c r="AU154" s="183" t="s">
        <v>84</v>
      </c>
      <c r="AY154" s="17" t="s">
        <v>141</v>
      </c>
      <c r="BE154" s="184">
        <f>IF(N154="základní",J154,0)</f>
        <v>0</v>
      </c>
      <c r="BF154" s="184">
        <f>IF(N154="snížená",J154,0)</f>
        <v>0</v>
      </c>
      <c r="BG154" s="184">
        <f>IF(N154="zákl. přenesená",J154,0)</f>
        <v>0</v>
      </c>
      <c r="BH154" s="184">
        <f>IF(N154="sníž. přenesená",J154,0)</f>
        <v>0</v>
      </c>
      <c r="BI154" s="184">
        <f>IF(N154="nulová",J154,0)</f>
        <v>0</v>
      </c>
      <c r="BJ154" s="17" t="s">
        <v>82</v>
      </c>
      <c r="BK154" s="184">
        <f>ROUND((ROUND(I154,2))*(ROUND(H154,2)),2)</f>
        <v>0</v>
      </c>
      <c r="BL154" s="17" t="s">
        <v>149</v>
      </c>
      <c r="BM154" s="183" t="s">
        <v>248</v>
      </c>
    </row>
    <row r="155" spans="1:65" s="2" customFormat="1">
      <c r="A155" s="34"/>
      <c r="B155" s="35"/>
      <c r="C155" s="36"/>
      <c r="D155" s="185" t="s">
        <v>151</v>
      </c>
      <c r="E155" s="36"/>
      <c r="F155" s="186" t="s">
        <v>249</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151</v>
      </c>
      <c r="AU155" s="17" t="s">
        <v>84</v>
      </c>
    </row>
    <row r="156" spans="1:65" s="13" customFormat="1">
      <c r="B156" s="190"/>
      <c r="C156" s="191"/>
      <c r="D156" s="192" t="s">
        <v>153</v>
      </c>
      <c r="E156" s="193" t="s">
        <v>18</v>
      </c>
      <c r="F156" s="194" t="s">
        <v>250</v>
      </c>
      <c r="G156" s="191"/>
      <c r="H156" s="195">
        <v>1</v>
      </c>
      <c r="I156" s="196"/>
      <c r="J156" s="191"/>
      <c r="K156" s="191"/>
      <c r="L156" s="197"/>
      <c r="M156" s="198"/>
      <c r="N156" s="199"/>
      <c r="O156" s="199"/>
      <c r="P156" s="199"/>
      <c r="Q156" s="199"/>
      <c r="R156" s="199"/>
      <c r="S156" s="199"/>
      <c r="T156" s="200"/>
      <c r="AT156" s="201" t="s">
        <v>153</v>
      </c>
      <c r="AU156" s="201" t="s">
        <v>84</v>
      </c>
      <c r="AV156" s="13" t="s">
        <v>84</v>
      </c>
      <c r="AW156" s="13" t="s">
        <v>36</v>
      </c>
      <c r="AX156" s="13" t="s">
        <v>82</v>
      </c>
      <c r="AY156" s="201" t="s">
        <v>141</v>
      </c>
    </row>
    <row r="157" spans="1:65" s="2" customFormat="1" ht="44.25" customHeight="1">
      <c r="A157" s="34"/>
      <c r="B157" s="35"/>
      <c r="C157" s="173" t="s">
        <v>251</v>
      </c>
      <c r="D157" s="173" t="s">
        <v>144</v>
      </c>
      <c r="E157" s="174" t="s">
        <v>252</v>
      </c>
      <c r="F157" s="175" t="s">
        <v>253</v>
      </c>
      <c r="G157" s="176" t="s">
        <v>210</v>
      </c>
      <c r="H157" s="177">
        <v>0.3</v>
      </c>
      <c r="I157" s="178"/>
      <c r="J157" s="177">
        <f>ROUND((ROUND(I157,2))*(ROUND(H157,2)),2)</f>
        <v>0</v>
      </c>
      <c r="K157" s="175" t="s">
        <v>148</v>
      </c>
      <c r="L157" s="39"/>
      <c r="M157" s="179" t="s">
        <v>18</v>
      </c>
      <c r="N157" s="180" t="s">
        <v>45</v>
      </c>
      <c r="O157" s="64"/>
      <c r="P157" s="181">
        <f>O157*H157</f>
        <v>0</v>
      </c>
      <c r="Q157" s="181">
        <v>1.0499999999999999E-3</v>
      </c>
      <c r="R157" s="181">
        <f>Q157*H157</f>
        <v>3.1499999999999996E-4</v>
      </c>
      <c r="S157" s="181">
        <v>6.1999999999999998E-3</v>
      </c>
      <c r="T157" s="182">
        <f>S157*H157</f>
        <v>1.8599999999999999E-3</v>
      </c>
      <c r="U157" s="34"/>
      <c r="V157" s="34"/>
      <c r="W157" s="34"/>
      <c r="X157" s="34"/>
      <c r="Y157" s="34"/>
      <c r="Z157" s="34"/>
      <c r="AA157" s="34"/>
      <c r="AB157" s="34"/>
      <c r="AC157" s="34"/>
      <c r="AD157" s="34"/>
      <c r="AE157" s="34"/>
      <c r="AR157" s="183" t="s">
        <v>149</v>
      </c>
      <c r="AT157" s="183" t="s">
        <v>144</v>
      </c>
      <c r="AU157" s="183" t="s">
        <v>84</v>
      </c>
      <c r="AY157" s="17" t="s">
        <v>141</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149</v>
      </c>
      <c r="BM157" s="183" t="s">
        <v>254</v>
      </c>
    </row>
    <row r="158" spans="1:65" s="2" customFormat="1">
      <c r="A158" s="34"/>
      <c r="B158" s="35"/>
      <c r="C158" s="36"/>
      <c r="D158" s="185" t="s">
        <v>151</v>
      </c>
      <c r="E158" s="36"/>
      <c r="F158" s="186" t="s">
        <v>255</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151</v>
      </c>
      <c r="AU158" s="17" t="s">
        <v>84</v>
      </c>
    </row>
    <row r="159" spans="1:65" s="13" customFormat="1">
      <c r="B159" s="190"/>
      <c r="C159" s="191"/>
      <c r="D159" s="192" t="s">
        <v>153</v>
      </c>
      <c r="E159" s="193" t="s">
        <v>18</v>
      </c>
      <c r="F159" s="194" t="s">
        <v>256</v>
      </c>
      <c r="G159" s="191"/>
      <c r="H159" s="195">
        <v>0.15</v>
      </c>
      <c r="I159" s="196"/>
      <c r="J159" s="191"/>
      <c r="K159" s="191"/>
      <c r="L159" s="197"/>
      <c r="M159" s="198"/>
      <c r="N159" s="199"/>
      <c r="O159" s="199"/>
      <c r="P159" s="199"/>
      <c r="Q159" s="199"/>
      <c r="R159" s="199"/>
      <c r="S159" s="199"/>
      <c r="T159" s="200"/>
      <c r="AT159" s="201" t="s">
        <v>153</v>
      </c>
      <c r="AU159" s="201" t="s">
        <v>84</v>
      </c>
      <c r="AV159" s="13" t="s">
        <v>84</v>
      </c>
      <c r="AW159" s="13" t="s">
        <v>36</v>
      </c>
      <c r="AX159" s="13" t="s">
        <v>74</v>
      </c>
      <c r="AY159" s="201" t="s">
        <v>141</v>
      </c>
    </row>
    <row r="160" spans="1:65" s="13" customFormat="1">
      <c r="B160" s="190"/>
      <c r="C160" s="191"/>
      <c r="D160" s="192" t="s">
        <v>153</v>
      </c>
      <c r="E160" s="193" t="s">
        <v>18</v>
      </c>
      <c r="F160" s="194" t="s">
        <v>257</v>
      </c>
      <c r="G160" s="191"/>
      <c r="H160" s="195">
        <v>0.15</v>
      </c>
      <c r="I160" s="196"/>
      <c r="J160" s="191"/>
      <c r="K160" s="191"/>
      <c r="L160" s="197"/>
      <c r="M160" s="198"/>
      <c r="N160" s="199"/>
      <c r="O160" s="199"/>
      <c r="P160" s="199"/>
      <c r="Q160" s="199"/>
      <c r="R160" s="199"/>
      <c r="S160" s="199"/>
      <c r="T160" s="200"/>
      <c r="AT160" s="201" t="s">
        <v>153</v>
      </c>
      <c r="AU160" s="201" t="s">
        <v>84</v>
      </c>
      <c r="AV160" s="13" t="s">
        <v>84</v>
      </c>
      <c r="AW160" s="13" t="s">
        <v>36</v>
      </c>
      <c r="AX160" s="13" t="s">
        <v>74</v>
      </c>
      <c r="AY160" s="201" t="s">
        <v>141</v>
      </c>
    </row>
    <row r="161" spans="1:65" s="14" customFormat="1">
      <c r="B161" s="202"/>
      <c r="C161" s="203"/>
      <c r="D161" s="192" t="s">
        <v>153</v>
      </c>
      <c r="E161" s="204" t="s">
        <v>18</v>
      </c>
      <c r="F161" s="205" t="s">
        <v>157</v>
      </c>
      <c r="G161" s="203"/>
      <c r="H161" s="206">
        <v>0.3</v>
      </c>
      <c r="I161" s="207"/>
      <c r="J161" s="203"/>
      <c r="K161" s="203"/>
      <c r="L161" s="208"/>
      <c r="M161" s="209"/>
      <c r="N161" s="210"/>
      <c r="O161" s="210"/>
      <c r="P161" s="210"/>
      <c r="Q161" s="210"/>
      <c r="R161" s="210"/>
      <c r="S161" s="210"/>
      <c r="T161" s="211"/>
      <c r="AT161" s="212" t="s">
        <v>153</v>
      </c>
      <c r="AU161" s="212" t="s">
        <v>84</v>
      </c>
      <c r="AV161" s="14" t="s">
        <v>149</v>
      </c>
      <c r="AW161" s="14" t="s">
        <v>36</v>
      </c>
      <c r="AX161" s="14" t="s">
        <v>82</v>
      </c>
      <c r="AY161" s="212" t="s">
        <v>141</v>
      </c>
    </row>
    <row r="162" spans="1:65" s="12" customFormat="1" ht="22.9" customHeight="1">
      <c r="B162" s="157"/>
      <c r="C162" s="158"/>
      <c r="D162" s="159" t="s">
        <v>73</v>
      </c>
      <c r="E162" s="171" t="s">
        <v>258</v>
      </c>
      <c r="F162" s="171" t="s">
        <v>259</v>
      </c>
      <c r="G162" s="158"/>
      <c r="H162" s="158"/>
      <c r="I162" s="161"/>
      <c r="J162" s="172">
        <f>BK162</f>
        <v>0</v>
      </c>
      <c r="K162" s="158"/>
      <c r="L162" s="163"/>
      <c r="M162" s="164"/>
      <c r="N162" s="165"/>
      <c r="O162" s="165"/>
      <c r="P162" s="166">
        <f>SUM(P163:P173)</f>
        <v>0</v>
      </c>
      <c r="Q162" s="165"/>
      <c r="R162" s="166">
        <f>SUM(R163:R173)</f>
        <v>0</v>
      </c>
      <c r="S162" s="165"/>
      <c r="T162" s="167">
        <f>SUM(T163:T173)</f>
        <v>0</v>
      </c>
      <c r="AR162" s="168" t="s">
        <v>82</v>
      </c>
      <c r="AT162" s="169" t="s">
        <v>73</v>
      </c>
      <c r="AU162" s="169" t="s">
        <v>82</v>
      </c>
      <c r="AY162" s="168" t="s">
        <v>141</v>
      </c>
      <c r="BK162" s="170">
        <f>SUM(BK163:BK173)</f>
        <v>0</v>
      </c>
    </row>
    <row r="163" spans="1:65" s="2" customFormat="1" ht="37.9" customHeight="1">
      <c r="A163" s="34"/>
      <c r="B163" s="35"/>
      <c r="C163" s="173" t="s">
        <v>260</v>
      </c>
      <c r="D163" s="173" t="s">
        <v>144</v>
      </c>
      <c r="E163" s="174" t="s">
        <v>261</v>
      </c>
      <c r="F163" s="175" t="s">
        <v>262</v>
      </c>
      <c r="G163" s="176" t="s">
        <v>263</v>
      </c>
      <c r="H163" s="177">
        <v>4.58</v>
      </c>
      <c r="I163" s="178"/>
      <c r="J163" s="177">
        <f>ROUND((ROUND(I163,2))*(ROUND(H163,2)),2)</f>
        <v>0</v>
      </c>
      <c r="K163" s="175" t="s">
        <v>148</v>
      </c>
      <c r="L163" s="39"/>
      <c r="M163" s="179" t="s">
        <v>18</v>
      </c>
      <c r="N163" s="180" t="s">
        <v>45</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149</v>
      </c>
      <c r="AT163" s="183" t="s">
        <v>144</v>
      </c>
      <c r="AU163" s="183" t="s">
        <v>84</v>
      </c>
      <c r="AY163" s="17" t="s">
        <v>141</v>
      </c>
      <c r="BE163" s="184">
        <f>IF(N163="základní",J163,0)</f>
        <v>0</v>
      </c>
      <c r="BF163" s="184">
        <f>IF(N163="snížená",J163,0)</f>
        <v>0</v>
      </c>
      <c r="BG163" s="184">
        <f>IF(N163="zákl. přenesená",J163,0)</f>
        <v>0</v>
      </c>
      <c r="BH163" s="184">
        <f>IF(N163="sníž. přenesená",J163,0)</f>
        <v>0</v>
      </c>
      <c r="BI163" s="184">
        <f>IF(N163="nulová",J163,0)</f>
        <v>0</v>
      </c>
      <c r="BJ163" s="17" t="s">
        <v>82</v>
      </c>
      <c r="BK163" s="184">
        <f>ROUND((ROUND(I163,2))*(ROUND(H163,2)),2)</f>
        <v>0</v>
      </c>
      <c r="BL163" s="17" t="s">
        <v>149</v>
      </c>
      <c r="BM163" s="183" t="s">
        <v>264</v>
      </c>
    </row>
    <row r="164" spans="1:65" s="2" customFormat="1">
      <c r="A164" s="34"/>
      <c r="B164" s="35"/>
      <c r="C164" s="36"/>
      <c r="D164" s="185" t="s">
        <v>151</v>
      </c>
      <c r="E164" s="36"/>
      <c r="F164" s="186" t="s">
        <v>265</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151</v>
      </c>
      <c r="AU164" s="17" t="s">
        <v>84</v>
      </c>
    </row>
    <row r="165" spans="1:65" s="2" customFormat="1" ht="62.65" customHeight="1">
      <c r="A165" s="34"/>
      <c r="B165" s="35"/>
      <c r="C165" s="173" t="s">
        <v>266</v>
      </c>
      <c r="D165" s="173" t="s">
        <v>144</v>
      </c>
      <c r="E165" s="174" t="s">
        <v>267</v>
      </c>
      <c r="F165" s="175" t="s">
        <v>268</v>
      </c>
      <c r="G165" s="176" t="s">
        <v>263</v>
      </c>
      <c r="H165" s="177">
        <v>4.58</v>
      </c>
      <c r="I165" s="178"/>
      <c r="J165" s="177">
        <f>ROUND((ROUND(I165,2))*(ROUND(H165,2)),2)</f>
        <v>0</v>
      </c>
      <c r="K165" s="175" t="s">
        <v>148</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149</v>
      </c>
      <c r="AT165" s="183" t="s">
        <v>144</v>
      </c>
      <c r="AU165" s="183" t="s">
        <v>84</v>
      </c>
      <c r="AY165" s="17" t="s">
        <v>141</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149</v>
      </c>
      <c r="BM165" s="183" t="s">
        <v>269</v>
      </c>
    </row>
    <row r="166" spans="1:65" s="2" customFormat="1">
      <c r="A166" s="34"/>
      <c r="B166" s="35"/>
      <c r="C166" s="36"/>
      <c r="D166" s="185" t="s">
        <v>151</v>
      </c>
      <c r="E166" s="36"/>
      <c r="F166" s="186" t="s">
        <v>270</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151</v>
      </c>
      <c r="AU166" s="17" t="s">
        <v>84</v>
      </c>
    </row>
    <row r="167" spans="1:65" s="2" customFormat="1" ht="44.25" customHeight="1">
      <c r="A167" s="34"/>
      <c r="B167" s="35"/>
      <c r="C167" s="173" t="s">
        <v>7</v>
      </c>
      <c r="D167" s="173" t="s">
        <v>144</v>
      </c>
      <c r="E167" s="174" t="s">
        <v>271</v>
      </c>
      <c r="F167" s="175" t="s">
        <v>272</v>
      </c>
      <c r="G167" s="176" t="s">
        <v>263</v>
      </c>
      <c r="H167" s="177">
        <v>68.7</v>
      </c>
      <c r="I167" s="178"/>
      <c r="J167" s="177">
        <f>ROUND((ROUND(I167,2))*(ROUND(H167,2)),2)</f>
        <v>0</v>
      </c>
      <c r="K167" s="175" t="s">
        <v>148</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149</v>
      </c>
      <c r="AT167" s="183" t="s">
        <v>144</v>
      </c>
      <c r="AU167" s="183" t="s">
        <v>84</v>
      </c>
      <c r="AY167" s="17" t="s">
        <v>141</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149</v>
      </c>
      <c r="BM167" s="183" t="s">
        <v>273</v>
      </c>
    </row>
    <row r="168" spans="1:65" s="2" customFormat="1">
      <c r="A168" s="34"/>
      <c r="B168" s="35"/>
      <c r="C168" s="36"/>
      <c r="D168" s="185" t="s">
        <v>151</v>
      </c>
      <c r="E168" s="36"/>
      <c r="F168" s="186" t="s">
        <v>274</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151</v>
      </c>
      <c r="AU168" s="17" t="s">
        <v>84</v>
      </c>
    </row>
    <row r="169" spans="1:65" s="13" customFormat="1">
      <c r="B169" s="190"/>
      <c r="C169" s="191"/>
      <c r="D169" s="192" t="s">
        <v>153</v>
      </c>
      <c r="E169" s="191"/>
      <c r="F169" s="194" t="s">
        <v>275</v>
      </c>
      <c r="G169" s="191"/>
      <c r="H169" s="195">
        <v>68.7</v>
      </c>
      <c r="I169" s="196"/>
      <c r="J169" s="191"/>
      <c r="K169" s="191"/>
      <c r="L169" s="197"/>
      <c r="M169" s="198"/>
      <c r="N169" s="199"/>
      <c r="O169" s="199"/>
      <c r="P169" s="199"/>
      <c r="Q169" s="199"/>
      <c r="R169" s="199"/>
      <c r="S169" s="199"/>
      <c r="T169" s="200"/>
      <c r="AT169" s="201" t="s">
        <v>153</v>
      </c>
      <c r="AU169" s="201" t="s">
        <v>84</v>
      </c>
      <c r="AV169" s="13" t="s">
        <v>84</v>
      </c>
      <c r="AW169" s="13" t="s">
        <v>4</v>
      </c>
      <c r="AX169" s="13" t="s">
        <v>82</v>
      </c>
      <c r="AY169" s="201" t="s">
        <v>141</v>
      </c>
    </row>
    <row r="170" spans="1:65" s="2" customFormat="1" ht="37.9" customHeight="1">
      <c r="A170" s="34"/>
      <c r="B170" s="35"/>
      <c r="C170" s="173" t="s">
        <v>276</v>
      </c>
      <c r="D170" s="173" t="s">
        <v>144</v>
      </c>
      <c r="E170" s="174" t="s">
        <v>277</v>
      </c>
      <c r="F170" s="175" t="s">
        <v>278</v>
      </c>
      <c r="G170" s="176" t="s">
        <v>263</v>
      </c>
      <c r="H170" s="177">
        <v>4.58</v>
      </c>
      <c r="I170" s="178"/>
      <c r="J170" s="177">
        <f>ROUND((ROUND(I170,2))*(ROUND(H170,2)),2)</f>
        <v>0</v>
      </c>
      <c r="K170" s="175" t="s">
        <v>148</v>
      </c>
      <c r="L170" s="39"/>
      <c r="M170" s="179" t="s">
        <v>18</v>
      </c>
      <c r="N170" s="180" t="s">
        <v>45</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149</v>
      </c>
      <c r="AT170" s="183" t="s">
        <v>144</v>
      </c>
      <c r="AU170" s="183" t="s">
        <v>84</v>
      </c>
      <c r="AY170" s="17" t="s">
        <v>141</v>
      </c>
      <c r="BE170" s="184">
        <f>IF(N170="základní",J170,0)</f>
        <v>0</v>
      </c>
      <c r="BF170" s="184">
        <f>IF(N170="snížená",J170,0)</f>
        <v>0</v>
      </c>
      <c r="BG170" s="184">
        <f>IF(N170="zákl. přenesená",J170,0)</f>
        <v>0</v>
      </c>
      <c r="BH170" s="184">
        <f>IF(N170="sníž. přenesená",J170,0)</f>
        <v>0</v>
      </c>
      <c r="BI170" s="184">
        <f>IF(N170="nulová",J170,0)</f>
        <v>0</v>
      </c>
      <c r="BJ170" s="17" t="s">
        <v>82</v>
      </c>
      <c r="BK170" s="184">
        <f>ROUND((ROUND(I170,2))*(ROUND(H170,2)),2)</f>
        <v>0</v>
      </c>
      <c r="BL170" s="17" t="s">
        <v>149</v>
      </c>
      <c r="BM170" s="183" t="s">
        <v>279</v>
      </c>
    </row>
    <row r="171" spans="1:65" s="2" customFormat="1">
      <c r="A171" s="34"/>
      <c r="B171" s="35"/>
      <c r="C171" s="36"/>
      <c r="D171" s="185" t="s">
        <v>151</v>
      </c>
      <c r="E171" s="36"/>
      <c r="F171" s="186" t="s">
        <v>280</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151</v>
      </c>
      <c r="AU171" s="17" t="s">
        <v>84</v>
      </c>
    </row>
    <row r="172" spans="1:65" s="2" customFormat="1" ht="44.25" customHeight="1">
      <c r="A172" s="34"/>
      <c r="B172" s="35"/>
      <c r="C172" s="173" t="s">
        <v>281</v>
      </c>
      <c r="D172" s="173" t="s">
        <v>144</v>
      </c>
      <c r="E172" s="174" t="s">
        <v>282</v>
      </c>
      <c r="F172" s="175" t="s">
        <v>283</v>
      </c>
      <c r="G172" s="176" t="s">
        <v>263</v>
      </c>
      <c r="H172" s="177">
        <v>4.58</v>
      </c>
      <c r="I172" s="178"/>
      <c r="J172" s="177">
        <f>ROUND((ROUND(I172,2))*(ROUND(H172,2)),2)</f>
        <v>0</v>
      </c>
      <c r="K172" s="175" t="s">
        <v>148</v>
      </c>
      <c r="L172" s="39"/>
      <c r="M172" s="179" t="s">
        <v>18</v>
      </c>
      <c r="N172" s="180" t="s">
        <v>45</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149</v>
      </c>
      <c r="AT172" s="183" t="s">
        <v>144</v>
      </c>
      <c r="AU172" s="183" t="s">
        <v>84</v>
      </c>
      <c r="AY172" s="17" t="s">
        <v>141</v>
      </c>
      <c r="BE172" s="184">
        <f>IF(N172="základní",J172,0)</f>
        <v>0</v>
      </c>
      <c r="BF172" s="184">
        <f>IF(N172="snížená",J172,0)</f>
        <v>0</v>
      </c>
      <c r="BG172" s="184">
        <f>IF(N172="zákl. přenesená",J172,0)</f>
        <v>0</v>
      </c>
      <c r="BH172" s="184">
        <f>IF(N172="sníž. přenesená",J172,0)</f>
        <v>0</v>
      </c>
      <c r="BI172" s="184">
        <f>IF(N172="nulová",J172,0)</f>
        <v>0</v>
      </c>
      <c r="BJ172" s="17" t="s">
        <v>82</v>
      </c>
      <c r="BK172" s="184">
        <f>ROUND((ROUND(I172,2))*(ROUND(H172,2)),2)</f>
        <v>0</v>
      </c>
      <c r="BL172" s="17" t="s">
        <v>149</v>
      </c>
      <c r="BM172" s="183" t="s">
        <v>284</v>
      </c>
    </row>
    <row r="173" spans="1:65" s="2" customFormat="1">
      <c r="A173" s="34"/>
      <c r="B173" s="35"/>
      <c r="C173" s="36"/>
      <c r="D173" s="185" t="s">
        <v>151</v>
      </c>
      <c r="E173" s="36"/>
      <c r="F173" s="186" t="s">
        <v>285</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151</v>
      </c>
      <c r="AU173" s="17" t="s">
        <v>84</v>
      </c>
    </row>
    <row r="174" spans="1:65" s="12" customFormat="1" ht="22.9" customHeight="1">
      <c r="B174" s="157"/>
      <c r="C174" s="158"/>
      <c r="D174" s="159" t="s">
        <v>73</v>
      </c>
      <c r="E174" s="171" t="s">
        <v>286</v>
      </c>
      <c r="F174" s="171" t="s">
        <v>287</v>
      </c>
      <c r="G174" s="158"/>
      <c r="H174" s="158"/>
      <c r="I174" s="161"/>
      <c r="J174" s="172">
        <f>BK174</f>
        <v>0</v>
      </c>
      <c r="K174" s="158"/>
      <c r="L174" s="163"/>
      <c r="M174" s="164"/>
      <c r="N174" s="165"/>
      <c r="O174" s="165"/>
      <c r="P174" s="166">
        <f>SUM(P175:P176)</f>
        <v>0</v>
      </c>
      <c r="Q174" s="165"/>
      <c r="R174" s="166">
        <f>SUM(R175:R176)</f>
        <v>0</v>
      </c>
      <c r="S174" s="165"/>
      <c r="T174" s="167">
        <f>SUM(T175:T176)</f>
        <v>0</v>
      </c>
      <c r="AR174" s="168" t="s">
        <v>82</v>
      </c>
      <c r="AT174" s="169" t="s">
        <v>73</v>
      </c>
      <c r="AU174" s="169" t="s">
        <v>82</v>
      </c>
      <c r="AY174" s="168" t="s">
        <v>141</v>
      </c>
      <c r="BK174" s="170">
        <f>SUM(BK175:BK176)</f>
        <v>0</v>
      </c>
    </row>
    <row r="175" spans="1:65" s="2" customFormat="1" ht="55.5" customHeight="1">
      <c r="A175" s="34"/>
      <c r="B175" s="35"/>
      <c r="C175" s="173" t="s">
        <v>288</v>
      </c>
      <c r="D175" s="173" t="s">
        <v>144</v>
      </c>
      <c r="E175" s="174" t="s">
        <v>289</v>
      </c>
      <c r="F175" s="175" t="s">
        <v>290</v>
      </c>
      <c r="G175" s="176" t="s">
        <v>263</v>
      </c>
      <c r="H175" s="177">
        <v>2.74</v>
      </c>
      <c r="I175" s="178"/>
      <c r="J175" s="177">
        <f>ROUND((ROUND(I175,2))*(ROUND(H175,2)),2)</f>
        <v>0</v>
      </c>
      <c r="K175" s="175" t="s">
        <v>148</v>
      </c>
      <c r="L175" s="39"/>
      <c r="M175" s="179" t="s">
        <v>18</v>
      </c>
      <c r="N175" s="180" t="s">
        <v>45</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149</v>
      </c>
      <c r="AT175" s="183" t="s">
        <v>144</v>
      </c>
      <c r="AU175" s="183" t="s">
        <v>84</v>
      </c>
      <c r="AY175" s="17" t="s">
        <v>141</v>
      </c>
      <c r="BE175" s="184">
        <f>IF(N175="základní",J175,0)</f>
        <v>0</v>
      </c>
      <c r="BF175" s="184">
        <f>IF(N175="snížená",J175,0)</f>
        <v>0</v>
      </c>
      <c r="BG175" s="184">
        <f>IF(N175="zákl. přenesená",J175,0)</f>
        <v>0</v>
      </c>
      <c r="BH175" s="184">
        <f>IF(N175="sníž. přenesená",J175,0)</f>
        <v>0</v>
      </c>
      <c r="BI175" s="184">
        <f>IF(N175="nulová",J175,0)</f>
        <v>0</v>
      </c>
      <c r="BJ175" s="17" t="s">
        <v>82</v>
      </c>
      <c r="BK175" s="184">
        <f>ROUND((ROUND(I175,2))*(ROUND(H175,2)),2)</f>
        <v>0</v>
      </c>
      <c r="BL175" s="17" t="s">
        <v>149</v>
      </c>
      <c r="BM175" s="183" t="s">
        <v>291</v>
      </c>
    </row>
    <row r="176" spans="1:65" s="2" customFormat="1">
      <c r="A176" s="34"/>
      <c r="B176" s="35"/>
      <c r="C176" s="36"/>
      <c r="D176" s="185" t="s">
        <v>151</v>
      </c>
      <c r="E176" s="36"/>
      <c r="F176" s="186" t="s">
        <v>292</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151</v>
      </c>
      <c r="AU176" s="17" t="s">
        <v>84</v>
      </c>
    </row>
    <row r="177" spans="1:65" s="12" customFormat="1" ht="25.9" customHeight="1">
      <c r="B177" s="157"/>
      <c r="C177" s="158"/>
      <c r="D177" s="159" t="s">
        <v>73</v>
      </c>
      <c r="E177" s="160" t="s">
        <v>293</v>
      </c>
      <c r="F177" s="160" t="s">
        <v>294</v>
      </c>
      <c r="G177" s="158"/>
      <c r="H177" s="158"/>
      <c r="I177" s="161"/>
      <c r="J177" s="162">
        <f>BK177</f>
        <v>0</v>
      </c>
      <c r="K177" s="158"/>
      <c r="L177" s="163"/>
      <c r="M177" s="164"/>
      <c r="N177" s="165"/>
      <c r="O177" s="165"/>
      <c r="P177" s="166">
        <f>P178+P183+P210+P236</f>
        <v>0</v>
      </c>
      <c r="Q177" s="165"/>
      <c r="R177" s="166">
        <f>R178+R183+R210+R236</f>
        <v>0.69126140000000003</v>
      </c>
      <c r="S177" s="165"/>
      <c r="T177" s="167">
        <f>T178+T183+T210+T236</f>
        <v>0.803535</v>
      </c>
      <c r="AR177" s="168" t="s">
        <v>84</v>
      </c>
      <c r="AT177" s="169" t="s">
        <v>73</v>
      </c>
      <c r="AU177" s="169" t="s">
        <v>74</v>
      </c>
      <c r="AY177" s="168" t="s">
        <v>141</v>
      </c>
      <c r="BK177" s="170">
        <f>BK178+BK183+BK210+BK236</f>
        <v>0</v>
      </c>
    </row>
    <row r="178" spans="1:65" s="12" customFormat="1" ht="22.9" customHeight="1">
      <c r="B178" s="157"/>
      <c r="C178" s="158"/>
      <c r="D178" s="159" t="s">
        <v>73</v>
      </c>
      <c r="E178" s="171" t="s">
        <v>295</v>
      </c>
      <c r="F178" s="171" t="s">
        <v>296</v>
      </c>
      <c r="G178" s="158"/>
      <c r="H178" s="158"/>
      <c r="I178" s="161"/>
      <c r="J178" s="172">
        <f>BK178</f>
        <v>0</v>
      </c>
      <c r="K178" s="158"/>
      <c r="L178" s="163"/>
      <c r="M178" s="164"/>
      <c r="N178" s="165"/>
      <c r="O178" s="165"/>
      <c r="P178" s="166">
        <f>SUM(P179:P182)</f>
        <v>0</v>
      </c>
      <c r="Q178" s="165"/>
      <c r="R178" s="166">
        <f>SUM(R179:R182)</f>
        <v>1.7000000000000001E-4</v>
      </c>
      <c r="S178" s="165"/>
      <c r="T178" s="167">
        <f>SUM(T179:T182)</f>
        <v>0</v>
      </c>
      <c r="AR178" s="168" t="s">
        <v>84</v>
      </c>
      <c r="AT178" s="169" t="s">
        <v>73</v>
      </c>
      <c r="AU178" s="169" t="s">
        <v>82</v>
      </c>
      <c r="AY178" s="168" t="s">
        <v>141</v>
      </c>
      <c r="BK178" s="170">
        <f>SUM(BK179:BK182)</f>
        <v>0</v>
      </c>
    </row>
    <row r="179" spans="1:65" s="2" customFormat="1" ht="33" customHeight="1">
      <c r="A179" s="34"/>
      <c r="B179" s="35"/>
      <c r="C179" s="173" t="s">
        <v>297</v>
      </c>
      <c r="D179" s="173" t="s">
        <v>144</v>
      </c>
      <c r="E179" s="174" t="s">
        <v>298</v>
      </c>
      <c r="F179" s="175" t="s">
        <v>299</v>
      </c>
      <c r="G179" s="176" t="s">
        <v>147</v>
      </c>
      <c r="H179" s="177">
        <v>1</v>
      </c>
      <c r="I179" s="178"/>
      <c r="J179" s="177">
        <f>ROUND((ROUND(I179,2))*(ROUND(H179,2)),2)</f>
        <v>0</v>
      </c>
      <c r="K179" s="175" t="s">
        <v>211</v>
      </c>
      <c r="L179" s="39"/>
      <c r="M179" s="179" t="s">
        <v>18</v>
      </c>
      <c r="N179" s="180" t="s">
        <v>45</v>
      </c>
      <c r="O179" s="64"/>
      <c r="P179" s="181">
        <f>O179*H179</f>
        <v>0</v>
      </c>
      <c r="Q179" s="181">
        <v>1.7000000000000001E-4</v>
      </c>
      <c r="R179" s="181">
        <f>Q179*H179</f>
        <v>1.7000000000000001E-4</v>
      </c>
      <c r="S179" s="181">
        <v>0</v>
      </c>
      <c r="T179" s="182">
        <f>S179*H179</f>
        <v>0</v>
      </c>
      <c r="U179" s="34"/>
      <c r="V179" s="34"/>
      <c r="W179" s="34"/>
      <c r="X179" s="34"/>
      <c r="Y179" s="34"/>
      <c r="Z179" s="34"/>
      <c r="AA179" s="34"/>
      <c r="AB179" s="34"/>
      <c r="AC179" s="34"/>
      <c r="AD179" s="34"/>
      <c r="AE179" s="34"/>
      <c r="AR179" s="183" t="s">
        <v>239</v>
      </c>
      <c r="AT179" s="183" t="s">
        <v>144</v>
      </c>
      <c r="AU179" s="183" t="s">
        <v>84</v>
      </c>
      <c r="AY179" s="17" t="s">
        <v>141</v>
      </c>
      <c r="BE179" s="184">
        <f>IF(N179="základní",J179,0)</f>
        <v>0</v>
      </c>
      <c r="BF179" s="184">
        <f>IF(N179="snížená",J179,0)</f>
        <v>0</v>
      </c>
      <c r="BG179" s="184">
        <f>IF(N179="zákl. přenesená",J179,0)</f>
        <v>0</v>
      </c>
      <c r="BH179" s="184">
        <f>IF(N179="sníž. přenesená",J179,0)</f>
        <v>0</v>
      </c>
      <c r="BI179" s="184">
        <f>IF(N179="nulová",J179,0)</f>
        <v>0</v>
      </c>
      <c r="BJ179" s="17" t="s">
        <v>82</v>
      </c>
      <c r="BK179" s="184">
        <f>ROUND((ROUND(I179,2))*(ROUND(H179,2)),2)</f>
        <v>0</v>
      </c>
      <c r="BL179" s="17" t="s">
        <v>239</v>
      </c>
      <c r="BM179" s="183" t="s">
        <v>300</v>
      </c>
    </row>
    <row r="180" spans="1:65" s="13" customFormat="1">
      <c r="B180" s="190"/>
      <c r="C180" s="191"/>
      <c r="D180" s="192" t="s">
        <v>153</v>
      </c>
      <c r="E180" s="193" t="s">
        <v>18</v>
      </c>
      <c r="F180" s="194" t="s">
        <v>250</v>
      </c>
      <c r="G180" s="191"/>
      <c r="H180" s="195">
        <v>1</v>
      </c>
      <c r="I180" s="196"/>
      <c r="J180" s="191"/>
      <c r="K180" s="191"/>
      <c r="L180" s="197"/>
      <c r="M180" s="198"/>
      <c r="N180" s="199"/>
      <c r="O180" s="199"/>
      <c r="P180" s="199"/>
      <c r="Q180" s="199"/>
      <c r="R180" s="199"/>
      <c r="S180" s="199"/>
      <c r="T180" s="200"/>
      <c r="AT180" s="201" t="s">
        <v>153</v>
      </c>
      <c r="AU180" s="201" t="s">
        <v>84</v>
      </c>
      <c r="AV180" s="13" t="s">
        <v>84</v>
      </c>
      <c r="AW180" s="13" t="s">
        <v>36</v>
      </c>
      <c r="AX180" s="13" t="s">
        <v>82</v>
      </c>
      <c r="AY180" s="201" t="s">
        <v>141</v>
      </c>
    </row>
    <row r="181" spans="1:65" s="2" customFormat="1" ht="49.15" customHeight="1">
      <c r="A181" s="34"/>
      <c r="B181" s="35"/>
      <c r="C181" s="173" t="s">
        <v>301</v>
      </c>
      <c r="D181" s="173" t="s">
        <v>144</v>
      </c>
      <c r="E181" s="174" t="s">
        <v>302</v>
      </c>
      <c r="F181" s="175" t="s">
        <v>303</v>
      </c>
      <c r="G181" s="176" t="s">
        <v>263</v>
      </c>
      <c r="H181" s="177">
        <v>0</v>
      </c>
      <c r="I181" s="178"/>
      <c r="J181" s="177">
        <f>ROUND((ROUND(I181,2))*(ROUND(H181,2)),2)</f>
        <v>0</v>
      </c>
      <c r="K181" s="175" t="s">
        <v>211</v>
      </c>
      <c r="L181" s="39"/>
      <c r="M181" s="179" t="s">
        <v>18</v>
      </c>
      <c r="N181" s="180" t="s">
        <v>45</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239</v>
      </c>
      <c r="AT181" s="183" t="s">
        <v>144</v>
      </c>
      <c r="AU181" s="183" t="s">
        <v>84</v>
      </c>
      <c r="AY181" s="17" t="s">
        <v>141</v>
      </c>
      <c r="BE181" s="184">
        <f>IF(N181="základní",J181,0)</f>
        <v>0</v>
      </c>
      <c r="BF181" s="184">
        <f>IF(N181="snížená",J181,0)</f>
        <v>0</v>
      </c>
      <c r="BG181" s="184">
        <f>IF(N181="zákl. přenesená",J181,0)</f>
        <v>0</v>
      </c>
      <c r="BH181" s="184">
        <f>IF(N181="sníž. přenesená",J181,0)</f>
        <v>0</v>
      </c>
      <c r="BI181" s="184">
        <f>IF(N181="nulová",J181,0)</f>
        <v>0</v>
      </c>
      <c r="BJ181" s="17" t="s">
        <v>82</v>
      </c>
      <c r="BK181" s="184">
        <f>ROUND((ROUND(I181,2))*(ROUND(H181,2)),2)</f>
        <v>0</v>
      </c>
      <c r="BL181" s="17" t="s">
        <v>239</v>
      </c>
      <c r="BM181" s="183" t="s">
        <v>304</v>
      </c>
    </row>
    <row r="182" spans="1:65" s="2" customFormat="1" ht="49.15" customHeight="1">
      <c r="A182" s="34"/>
      <c r="B182" s="35"/>
      <c r="C182" s="173" t="s">
        <v>305</v>
      </c>
      <c r="D182" s="173" t="s">
        <v>144</v>
      </c>
      <c r="E182" s="174" t="s">
        <v>306</v>
      </c>
      <c r="F182" s="175" t="s">
        <v>307</v>
      </c>
      <c r="G182" s="176" t="s">
        <v>263</v>
      </c>
      <c r="H182" s="177">
        <v>0</v>
      </c>
      <c r="I182" s="178"/>
      <c r="J182" s="177">
        <f>ROUND((ROUND(I182,2))*(ROUND(H182,2)),2)</f>
        <v>0</v>
      </c>
      <c r="K182" s="175" t="s">
        <v>211</v>
      </c>
      <c r="L182" s="39"/>
      <c r="M182" s="179" t="s">
        <v>18</v>
      </c>
      <c r="N182" s="180" t="s">
        <v>45</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239</v>
      </c>
      <c r="AT182" s="183" t="s">
        <v>144</v>
      </c>
      <c r="AU182" s="183" t="s">
        <v>84</v>
      </c>
      <c r="AY182" s="17" t="s">
        <v>141</v>
      </c>
      <c r="BE182" s="184">
        <f>IF(N182="základní",J182,0)</f>
        <v>0</v>
      </c>
      <c r="BF182" s="184">
        <f>IF(N182="snížená",J182,0)</f>
        <v>0</v>
      </c>
      <c r="BG182" s="184">
        <f>IF(N182="zákl. přenesená",J182,0)</f>
        <v>0</v>
      </c>
      <c r="BH182" s="184">
        <f>IF(N182="sníž. přenesená",J182,0)</f>
        <v>0</v>
      </c>
      <c r="BI182" s="184">
        <f>IF(N182="nulová",J182,0)</f>
        <v>0</v>
      </c>
      <c r="BJ182" s="17" t="s">
        <v>82</v>
      </c>
      <c r="BK182" s="184">
        <f>ROUND((ROUND(I182,2))*(ROUND(H182,2)),2)</f>
        <v>0</v>
      </c>
      <c r="BL182" s="17" t="s">
        <v>239</v>
      </c>
      <c r="BM182" s="183" t="s">
        <v>308</v>
      </c>
    </row>
    <row r="183" spans="1:65" s="12" customFormat="1" ht="22.9" customHeight="1">
      <c r="B183" s="157"/>
      <c r="C183" s="158"/>
      <c r="D183" s="159" t="s">
        <v>73</v>
      </c>
      <c r="E183" s="171" t="s">
        <v>309</v>
      </c>
      <c r="F183" s="171" t="s">
        <v>310</v>
      </c>
      <c r="G183" s="158"/>
      <c r="H183" s="158"/>
      <c r="I183" s="161"/>
      <c r="J183" s="172">
        <f>BK183</f>
        <v>0</v>
      </c>
      <c r="K183" s="158"/>
      <c r="L183" s="163"/>
      <c r="M183" s="164"/>
      <c r="N183" s="165"/>
      <c r="O183" s="165"/>
      <c r="P183" s="166">
        <f>SUM(P184:P209)</f>
        <v>0</v>
      </c>
      <c r="Q183" s="165"/>
      <c r="R183" s="166">
        <f>SUM(R184:R209)</f>
        <v>0.54994140000000002</v>
      </c>
      <c r="S183" s="165"/>
      <c r="T183" s="167">
        <f>SUM(T184:T209)</f>
        <v>0.52387499999999998</v>
      </c>
      <c r="AR183" s="168" t="s">
        <v>84</v>
      </c>
      <c r="AT183" s="169" t="s">
        <v>73</v>
      </c>
      <c r="AU183" s="169" t="s">
        <v>82</v>
      </c>
      <c r="AY183" s="168" t="s">
        <v>141</v>
      </c>
      <c r="BK183" s="170">
        <f>SUM(BK184:BK209)</f>
        <v>0</v>
      </c>
    </row>
    <row r="184" spans="1:65" s="2" customFormat="1" ht="55.5" customHeight="1">
      <c r="A184" s="34"/>
      <c r="B184" s="35"/>
      <c r="C184" s="173" t="s">
        <v>311</v>
      </c>
      <c r="D184" s="173" t="s">
        <v>144</v>
      </c>
      <c r="E184" s="174" t="s">
        <v>312</v>
      </c>
      <c r="F184" s="175" t="s">
        <v>313</v>
      </c>
      <c r="G184" s="176" t="s">
        <v>162</v>
      </c>
      <c r="H184" s="177">
        <v>16.5</v>
      </c>
      <c r="I184" s="178"/>
      <c r="J184" s="177">
        <f>ROUND((ROUND(I184,2))*(ROUND(H184,2)),2)</f>
        <v>0</v>
      </c>
      <c r="K184" s="175" t="s">
        <v>148</v>
      </c>
      <c r="L184" s="39"/>
      <c r="M184" s="179" t="s">
        <v>18</v>
      </c>
      <c r="N184" s="180" t="s">
        <v>45</v>
      </c>
      <c r="O184" s="64"/>
      <c r="P184" s="181">
        <f>O184*H184</f>
        <v>0</v>
      </c>
      <c r="Q184" s="181">
        <v>2.2450000000000001E-2</v>
      </c>
      <c r="R184" s="181">
        <f>Q184*H184</f>
        <v>0.370425</v>
      </c>
      <c r="S184" s="181">
        <v>0</v>
      </c>
      <c r="T184" s="182">
        <f>S184*H184</f>
        <v>0</v>
      </c>
      <c r="U184" s="34"/>
      <c r="V184" s="34"/>
      <c r="W184" s="34"/>
      <c r="X184" s="34"/>
      <c r="Y184" s="34"/>
      <c r="Z184" s="34"/>
      <c r="AA184" s="34"/>
      <c r="AB184" s="34"/>
      <c r="AC184" s="34"/>
      <c r="AD184" s="34"/>
      <c r="AE184" s="34"/>
      <c r="AR184" s="183" t="s">
        <v>239</v>
      </c>
      <c r="AT184" s="183" t="s">
        <v>144</v>
      </c>
      <c r="AU184" s="183" t="s">
        <v>84</v>
      </c>
      <c r="AY184" s="17" t="s">
        <v>141</v>
      </c>
      <c r="BE184" s="184">
        <f>IF(N184="základní",J184,0)</f>
        <v>0</v>
      </c>
      <c r="BF184" s="184">
        <f>IF(N184="snížená",J184,0)</f>
        <v>0</v>
      </c>
      <c r="BG184" s="184">
        <f>IF(N184="zákl. přenesená",J184,0)</f>
        <v>0</v>
      </c>
      <c r="BH184" s="184">
        <f>IF(N184="sníž. přenesená",J184,0)</f>
        <v>0</v>
      </c>
      <c r="BI184" s="184">
        <f>IF(N184="nulová",J184,0)</f>
        <v>0</v>
      </c>
      <c r="BJ184" s="17" t="s">
        <v>82</v>
      </c>
      <c r="BK184" s="184">
        <f>ROUND((ROUND(I184,2))*(ROUND(H184,2)),2)</f>
        <v>0</v>
      </c>
      <c r="BL184" s="17" t="s">
        <v>239</v>
      </c>
      <c r="BM184" s="183" t="s">
        <v>314</v>
      </c>
    </row>
    <row r="185" spans="1:65" s="2" customFormat="1">
      <c r="A185" s="34"/>
      <c r="B185" s="35"/>
      <c r="C185" s="36"/>
      <c r="D185" s="185" t="s">
        <v>151</v>
      </c>
      <c r="E185" s="36"/>
      <c r="F185" s="186" t="s">
        <v>315</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151</v>
      </c>
      <c r="AU185" s="17" t="s">
        <v>84</v>
      </c>
    </row>
    <row r="186" spans="1:65" s="13" customFormat="1">
      <c r="B186" s="190"/>
      <c r="C186" s="191"/>
      <c r="D186" s="192" t="s">
        <v>153</v>
      </c>
      <c r="E186" s="193" t="s">
        <v>18</v>
      </c>
      <c r="F186" s="194" t="s">
        <v>316</v>
      </c>
      <c r="G186" s="191"/>
      <c r="H186" s="195">
        <v>16.5</v>
      </c>
      <c r="I186" s="196"/>
      <c r="J186" s="191"/>
      <c r="K186" s="191"/>
      <c r="L186" s="197"/>
      <c r="M186" s="198"/>
      <c r="N186" s="199"/>
      <c r="O186" s="199"/>
      <c r="P186" s="199"/>
      <c r="Q186" s="199"/>
      <c r="R186" s="199"/>
      <c r="S186" s="199"/>
      <c r="T186" s="200"/>
      <c r="AT186" s="201" t="s">
        <v>153</v>
      </c>
      <c r="AU186" s="201" t="s">
        <v>84</v>
      </c>
      <c r="AV186" s="13" t="s">
        <v>84</v>
      </c>
      <c r="AW186" s="13" t="s">
        <v>36</v>
      </c>
      <c r="AX186" s="13" t="s">
        <v>82</v>
      </c>
      <c r="AY186" s="201" t="s">
        <v>141</v>
      </c>
    </row>
    <row r="187" spans="1:65" s="2" customFormat="1" ht="37.9" customHeight="1">
      <c r="A187" s="34"/>
      <c r="B187" s="35"/>
      <c r="C187" s="173" t="s">
        <v>317</v>
      </c>
      <c r="D187" s="173" t="s">
        <v>144</v>
      </c>
      <c r="E187" s="174" t="s">
        <v>318</v>
      </c>
      <c r="F187" s="175" t="s">
        <v>319</v>
      </c>
      <c r="G187" s="176" t="s">
        <v>162</v>
      </c>
      <c r="H187" s="177">
        <v>16.5</v>
      </c>
      <c r="I187" s="178"/>
      <c r="J187" s="177">
        <f>ROUND((ROUND(I187,2))*(ROUND(H187,2)),2)</f>
        <v>0</v>
      </c>
      <c r="K187" s="175" t="s">
        <v>148</v>
      </c>
      <c r="L187" s="39"/>
      <c r="M187" s="179" t="s">
        <v>18</v>
      </c>
      <c r="N187" s="180" t="s">
        <v>45</v>
      </c>
      <c r="O187" s="64"/>
      <c r="P187" s="181">
        <f>O187*H187</f>
        <v>0</v>
      </c>
      <c r="Q187" s="181">
        <v>0</v>
      </c>
      <c r="R187" s="181">
        <f>Q187*H187</f>
        <v>0</v>
      </c>
      <c r="S187" s="181">
        <v>3.175E-2</v>
      </c>
      <c r="T187" s="182">
        <f>S187*H187</f>
        <v>0.52387499999999998</v>
      </c>
      <c r="U187" s="34"/>
      <c r="V187" s="34"/>
      <c r="W187" s="34"/>
      <c r="X187" s="34"/>
      <c r="Y187" s="34"/>
      <c r="Z187" s="34"/>
      <c r="AA187" s="34"/>
      <c r="AB187" s="34"/>
      <c r="AC187" s="34"/>
      <c r="AD187" s="34"/>
      <c r="AE187" s="34"/>
      <c r="AR187" s="183" t="s">
        <v>239</v>
      </c>
      <c r="AT187" s="183" t="s">
        <v>144</v>
      </c>
      <c r="AU187" s="183" t="s">
        <v>84</v>
      </c>
      <c r="AY187" s="17" t="s">
        <v>141</v>
      </c>
      <c r="BE187" s="184">
        <f>IF(N187="základní",J187,0)</f>
        <v>0</v>
      </c>
      <c r="BF187" s="184">
        <f>IF(N187="snížená",J187,0)</f>
        <v>0</v>
      </c>
      <c r="BG187" s="184">
        <f>IF(N187="zákl. přenesená",J187,0)</f>
        <v>0</v>
      </c>
      <c r="BH187" s="184">
        <f>IF(N187="sníž. přenesená",J187,0)</f>
        <v>0</v>
      </c>
      <c r="BI187" s="184">
        <f>IF(N187="nulová",J187,0)</f>
        <v>0</v>
      </c>
      <c r="BJ187" s="17" t="s">
        <v>82</v>
      </c>
      <c r="BK187" s="184">
        <f>ROUND((ROUND(I187,2))*(ROUND(H187,2)),2)</f>
        <v>0</v>
      </c>
      <c r="BL187" s="17" t="s">
        <v>239</v>
      </c>
      <c r="BM187" s="183" t="s">
        <v>320</v>
      </c>
    </row>
    <row r="188" spans="1:65" s="2" customFormat="1">
      <c r="A188" s="34"/>
      <c r="B188" s="35"/>
      <c r="C188" s="36"/>
      <c r="D188" s="185" t="s">
        <v>151</v>
      </c>
      <c r="E188" s="36"/>
      <c r="F188" s="186" t="s">
        <v>321</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151</v>
      </c>
      <c r="AU188" s="17" t="s">
        <v>84</v>
      </c>
    </row>
    <row r="189" spans="1:65" s="13" customFormat="1">
      <c r="B189" s="190"/>
      <c r="C189" s="191"/>
      <c r="D189" s="192" t="s">
        <v>153</v>
      </c>
      <c r="E189" s="193" t="s">
        <v>18</v>
      </c>
      <c r="F189" s="194" t="s">
        <v>316</v>
      </c>
      <c r="G189" s="191"/>
      <c r="H189" s="195">
        <v>16.5</v>
      </c>
      <c r="I189" s="196"/>
      <c r="J189" s="191"/>
      <c r="K189" s="191"/>
      <c r="L189" s="197"/>
      <c r="M189" s="198"/>
      <c r="N189" s="199"/>
      <c r="O189" s="199"/>
      <c r="P189" s="199"/>
      <c r="Q189" s="199"/>
      <c r="R189" s="199"/>
      <c r="S189" s="199"/>
      <c r="T189" s="200"/>
      <c r="AT189" s="201" t="s">
        <v>153</v>
      </c>
      <c r="AU189" s="201" t="s">
        <v>84</v>
      </c>
      <c r="AV189" s="13" t="s">
        <v>84</v>
      </c>
      <c r="AW189" s="13" t="s">
        <v>36</v>
      </c>
      <c r="AX189" s="13" t="s">
        <v>82</v>
      </c>
      <c r="AY189" s="201" t="s">
        <v>141</v>
      </c>
    </row>
    <row r="190" spans="1:65" s="2" customFormat="1" ht="55.5" customHeight="1">
      <c r="A190" s="34"/>
      <c r="B190" s="35"/>
      <c r="C190" s="173" t="s">
        <v>322</v>
      </c>
      <c r="D190" s="173" t="s">
        <v>144</v>
      </c>
      <c r="E190" s="174" t="s">
        <v>323</v>
      </c>
      <c r="F190" s="175" t="s">
        <v>324</v>
      </c>
      <c r="G190" s="176" t="s">
        <v>162</v>
      </c>
      <c r="H190" s="177">
        <v>4</v>
      </c>
      <c r="I190" s="178"/>
      <c r="J190" s="177">
        <f>ROUND((ROUND(I190,2))*(ROUND(H190,2)),2)</f>
        <v>0</v>
      </c>
      <c r="K190" s="175" t="s">
        <v>148</v>
      </c>
      <c r="L190" s="39"/>
      <c r="M190" s="179" t="s">
        <v>18</v>
      </c>
      <c r="N190" s="180" t="s">
        <v>45</v>
      </c>
      <c r="O190" s="64"/>
      <c r="P190" s="181">
        <f>O190*H190</f>
        <v>0</v>
      </c>
      <c r="Q190" s="181">
        <v>1.1820000000000001E-2</v>
      </c>
      <c r="R190" s="181">
        <f>Q190*H190</f>
        <v>4.7280000000000003E-2</v>
      </c>
      <c r="S190" s="181">
        <v>0</v>
      </c>
      <c r="T190" s="182">
        <f>S190*H190</f>
        <v>0</v>
      </c>
      <c r="U190" s="34"/>
      <c r="V190" s="34"/>
      <c r="W190" s="34"/>
      <c r="X190" s="34"/>
      <c r="Y190" s="34"/>
      <c r="Z190" s="34"/>
      <c r="AA190" s="34"/>
      <c r="AB190" s="34"/>
      <c r="AC190" s="34"/>
      <c r="AD190" s="34"/>
      <c r="AE190" s="34"/>
      <c r="AR190" s="183" t="s">
        <v>239</v>
      </c>
      <c r="AT190" s="183" t="s">
        <v>144</v>
      </c>
      <c r="AU190" s="183" t="s">
        <v>84</v>
      </c>
      <c r="AY190" s="17" t="s">
        <v>141</v>
      </c>
      <c r="BE190" s="184">
        <f>IF(N190="základní",J190,0)</f>
        <v>0</v>
      </c>
      <c r="BF190" s="184">
        <f>IF(N190="snížená",J190,0)</f>
        <v>0</v>
      </c>
      <c r="BG190" s="184">
        <f>IF(N190="zákl. přenesená",J190,0)</f>
        <v>0</v>
      </c>
      <c r="BH190" s="184">
        <f>IF(N190="sníž. přenesená",J190,0)</f>
        <v>0</v>
      </c>
      <c r="BI190" s="184">
        <f>IF(N190="nulová",J190,0)</f>
        <v>0</v>
      </c>
      <c r="BJ190" s="17" t="s">
        <v>82</v>
      </c>
      <c r="BK190" s="184">
        <f>ROUND((ROUND(I190,2))*(ROUND(H190,2)),2)</f>
        <v>0</v>
      </c>
      <c r="BL190" s="17" t="s">
        <v>239</v>
      </c>
      <c r="BM190" s="183" t="s">
        <v>325</v>
      </c>
    </row>
    <row r="191" spans="1:65" s="2" customFormat="1">
      <c r="A191" s="34"/>
      <c r="B191" s="35"/>
      <c r="C191" s="36"/>
      <c r="D191" s="185" t="s">
        <v>151</v>
      </c>
      <c r="E191" s="36"/>
      <c r="F191" s="186" t="s">
        <v>326</v>
      </c>
      <c r="G191" s="36"/>
      <c r="H191" s="36"/>
      <c r="I191" s="187"/>
      <c r="J191" s="36"/>
      <c r="K191" s="36"/>
      <c r="L191" s="39"/>
      <c r="M191" s="188"/>
      <c r="N191" s="189"/>
      <c r="O191" s="64"/>
      <c r="P191" s="64"/>
      <c r="Q191" s="64"/>
      <c r="R191" s="64"/>
      <c r="S191" s="64"/>
      <c r="T191" s="65"/>
      <c r="U191" s="34"/>
      <c r="V191" s="34"/>
      <c r="W191" s="34"/>
      <c r="X191" s="34"/>
      <c r="Y191" s="34"/>
      <c r="Z191" s="34"/>
      <c r="AA191" s="34"/>
      <c r="AB191" s="34"/>
      <c r="AC191" s="34"/>
      <c r="AD191" s="34"/>
      <c r="AE191" s="34"/>
      <c r="AT191" s="17" t="s">
        <v>151</v>
      </c>
      <c r="AU191" s="17" t="s">
        <v>84</v>
      </c>
    </row>
    <row r="192" spans="1:65" s="13" customFormat="1">
      <c r="B192" s="190"/>
      <c r="C192" s="191"/>
      <c r="D192" s="192" t="s">
        <v>153</v>
      </c>
      <c r="E192" s="193" t="s">
        <v>18</v>
      </c>
      <c r="F192" s="194" t="s">
        <v>327</v>
      </c>
      <c r="G192" s="191"/>
      <c r="H192" s="195">
        <v>4</v>
      </c>
      <c r="I192" s="196"/>
      <c r="J192" s="191"/>
      <c r="K192" s="191"/>
      <c r="L192" s="197"/>
      <c r="M192" s="198"/>
      <c r="N192" s="199"/>
      <c r="O192" s="199"/>
      <c r="P192" s="199"/>
      <c r="Q192" s="199"/>
      <c r="R192" s="199"/>
      <c r="S192" s="199"/>
      <c r="T192" s="200"/>
      <c r="AT192" s="201" t="s">
        <v>153</v>
      </c>
      <c r="AU192" s="201" t="s">
        <v>84</v>
      </c>
      <c r="AV192" s="13" t="s">
        <v>84</v>
      </c>
      <c r="AW192" s="13" t="s">
        <v>36</v>
      </c>
      <c r="AX192" s="13" t="s">
        <v>82</v>
      </c>
      <c r="AY192" s="201" t="s">
        <v>141</v>
      </c>
    </row>
    <row r="193" spans="1:65" s="2" customFormat="1" ht="49.15" customHeight="1">
      <c r="A193" s="34"/>
      <c r="B193" s="35"/>
      <c r="C193" s="173" t="s">
        <v>328</v>
      </c>
      <c r="D193" s="173" t="s">
        <v>144</v>
      </c>
      <c r="E193" s="174" t="s">
        <v>329</v>
      </c>
      <c r="F193" s="175" t="s">
        <v>330</v>
      </c>
      <c r="G193" s="176" t="s">
        <v>162</v>
      </c>
      <c r="H193" s="177">
        <v>10</v>
      </c>
      <c r="I193" s="178"/>
      <c r="J193" s="177">
        <f>ROUND((ROUND(I193,2))*(ROUND(H193,2)),2)</f>
        <v>0</v>
      </c>
      <c r="K193" s="175" t="s">
        <v>148</v>
      </c>
      <c r="L193" s="39"/>
      <c r="M193" s="179" t="s">
        <v>18</v>
      </c>
      <c r="N193" s="180" t="s">
        <v>45</v>
      </c>
      <c r="O193" s="64"/>
      <c r="P193" s="181">
        <f>O193*H193</f>
        <v>0</v>
      </c>
      <c r="Q193" s="181">
        <v>1.2200000000000001E-2</v>
      </c>
      <c r="R193" s="181">
        <f>Q193*H193</f>
        <v>0.12200000000000001</v>
      </c>
      <c r="S193" s="181">
        <v>0</v>
      </c>
      <c r="T193" s="182">
        <f>S193*H193</f>
        <v>0</v>
      </c>
      <c r="U193" s="34"/>
      <c r="V193" s="34"/>
      <c r="W193" s="34"/>
      <c r="X193" s="34"/>
      <c r="Y193" s="34"/>
      <c r="Z193" s="34"/>
      <c r="AA193" s="34"/>
      <c r="AB193" s="34"/>
      <c r="AC193" s="34"/>
      <c r="AD193" s="34"/>
      <c r="AE193" s="34"/>
      <c r="AR193" s="183" t="s">
        <v>239</v>
      </c>
      <c r="AT193" s="183" t="s">
        <v>144</v>
      </c>
      <c r="AU193" s="183" t="s">
        <v>84</v>
      </c>
      <c r="AY193" s="17" t="s">
        <v>141</v>
      </c>
      <c r="BE193" s="184">
        <f>IF(N193="základní",J193,0)</f>
        <v>0</v>
      </c>
      <c r="BF193" s="184">
        <f>IF(N193="snížená",J193,0)</f>
        <v>0</v>
      </c>
      <c r="BG193" s="184">
        <f>IF(N193="zákl. přenesená",J193,0)</f>
        <v>0</v>
      </c>
      <c r="BH193" s="184">
        <f>IF(N193="sníž. přenesená",J193,0)</f>
        <v>0</v>
      </c>
      <c r="BI193" s="184">
        <f>IF(N193="nulová",J193,0)</f>
        <v>0</v>
      </c>
      <c r="BJ193" s="17" t="s">
        <v>82</v>
      </c>
      <c r="BK193" s="184">
        <f>ROUND((ROUND(I193,2))*(ROUND(H193,2)),2)</f>
        <v>0</v>
      </c>
      <c r="BL193" s="17" t="s">
        <v>239</v>
      </c>
      <c r="BM193" s="183" t="s">
        <v>331</v>
      </c>
    </row>
    <row r="194" spans="1:65" s="2" customFormat="1">
      <c r="A194" s="34"/>
      <c r="B194" s="35"/>
      <c r="C194" s="36"/>
      <c r="D194" s="185" t="s">
        <v>151</v>
      </c>
      <c r="E194" s="36"/>
      <c r="F194" s="186" t="s">
        <v>332</v>
      </c>
      <c r="G194" s="36"/>
      <c r="H194" s="36"/>
      <c r="I194" s="187"/>
      <c r="J194" s="36"/>
      <c r="K194" s="36"/>
      <c r="L194" s="39"/>
      <c r="M194" s="188"/>
      <c r="N194" s="189"/>
      <c r="O194" s="64"/>
      <c r="P194" s="64"/>
      <c r="Q194" s="64"/>
      <c r="R194" s="64"/>
      <c r="S194" s="64"/>
      <c r="T194" s="65"/>
      <c r="U194" s="34"/>
      <c r="V194" s="34"/>
      <c r="W194" s="34"/>
      <c r="X194" s="34"/>
      <c r="Y194" s="34"/>
      <c r="Z194" s="34"/>
      <c r="AA194" s="34"/>
      <c r="AB194" s="34"/>
      <c r="AC194" s="34"/>
      <c r="AD194" s="34"/>
      <c r="AE194" s="34"/>
      <c r="AT194" s="17" t="s">
        <v>151</v>
      </c>
      <c r="AU194" s="17" t="s">
        <v>84</v>
      </c>
    </row>
    <row r="195" spans="1:65" s="13" customFormat="1">
      <c r="B195" s="190"/>
      <c r="C195" s="191"/>
      <c r="D195" s="192" t="s">
        <v>153</v>
      </c>
      <c r="E195" s="193" t="s">
        <v>18</v>
      </c>
      <c r="F195" s="194" t="s">
        <v>333</v>
      </c>
      <c r="G195" s="191"/>
      <c r="H195" s="195">
        <v>10</v>
      </c>
      <c r="I195" s="196"/>
      <c r="J195" s="191"/>
      <c r="K195" s="191"/>
      <c r="L195" s="197"/>
      <c r="M195" s="198"/>
      <c r="N195" s="199"/>
      <c r="O195" s="199"/>
      <c r="P195" s="199"/>
      <c r="Q195" s="199"/>
      <c r="R195" s="199"/>
      <c r="S195" s="199"/>
      <c r="T195" s="200"/>
      <c r="AT195" s="201" t="s">
        <v>153</v>
      </c>
      <c r="AU195" s="201" t="s">
        <v>84</v>
      </c>
      <c r="AV195" s="13" t="s">
        <v>84</v>
      </c>
      <c r="AW195" s="13" t="s">
        <v>36</v>
      </c>
      <c r="AX195" s="13" t="s">
        <v>82</v>
      </c>
      <c r="AY195" s="201" t="s">
        <v>141</v>
      </c>
    </row>
    <row r="196" spans="1:65" s="2" customFormat="1" ht="37.9" customHeight="1">
      <c r="A196" s="34"/>
      <c r="B196" s="35"/>
      <c r="C196" s="173" t="s">
        <v>334</v>
      </c>
      <c r="D196" s="173" t="s">
        <v>144</v>
      </c>
      <c r="E196" s="174" t="s">
        <v>335</v>
      </c>
      <c r="F196" s="175" t="s">
        <v>336</v>
      </c>
      <c r="G196" s="176" t="s">
        <v>162</v>
      </c>
      <c r="H196" s="177">
        <v>10</v>
      </c>
      <c r="I196" s="178"/>
      <c r="J196" s="177">
        <f>ROUND((ROUND(I196,2))*(ROUND(H196,2)),2)</f>
        <v>0</v>
      </c>
      <c r="K196" s="175" t="s">
        <v>148</v>
      </c>
      <c r="L196" s="39"/>
      <c r="M196" s="179" t="s">
        <v>18</v>
      </c>
      <c r="N196" s="180" t="s">
        <v>45</v>
      </c>
      <c r="O196" s="64"/>
      <c r="P196" s="181">
        <f>O196*H196</f>
        <v>0</v>
      </c>
      <c r="Q196" s="181">
        <v>1E-4</v>
      </c>
      <c r="R196" s="181">
        <f>Q196*H196</f>
        <v>1E-3</v>
      </c>
      <c r="S196" s="181">
        <v>0</v>
      </c>
      <c r="T196" s="182">
        <f>S196*H196</f>
        <v>0</v>
      </c>
      <c r="U196" s="34"/>
      <c r="V196" s="34"/>
      <c r="W196" s="34"/>
      <c r="X196" s="34"/>
      <c r="Y196" s="34"/>
      <c r="Z196" s="34"/>
      <c r="AA196" s="34"/>
      <c r="AB196" s="34"/>
      <c r="AC196" s="34"/>
      <c r="AD196" s="34"/>
      <c r="AE196" s="34"/>
      <c r="AR196" s="183" t="s">
        <v>239</v>
      </c>
      <c r="AT196" s="183" t="s">
        <v>144</v>
      </c>
      <c r="AU196" s="183" t="s">
        <v>84</v>
      </c>
      <c r="AY196" s="17" t="s">
        <v>141</v>
      </c>
      <c r="BE196" s="184">
        <f>IF(N196="základní",J196,0)</f>
        <v>0</v>
      </c>
      <c r="BF196" s="184">
        <f>IF(N196="snížená",J196,0)</f>
        <v>0</v>
      </c>
      <c r="BG196" s="184">
        <f>IF(N196="zákl. přenesená",J196,0)</f>
        <v>0</v>
      </c>
      <c r="BH196" s="184">
        <f>IF(N196="sníž. přenesená",J196,0)</f>
        <v>0</v>
      </c>
      <c r="BI196" s="184">
        <f>IF(N196="nulová",J196,0)</f>
        <v>0</v>
      </c>
      <c r="BJ196" s="17" t="s">
        <v>82</v>
      </c>
      <c r="BK196" s="184">
        <f>ROUND((ROUND(I196,2))*(ROUND(H196,2)),2)</f>
        <v>0</v>
      </c>
      <c r="BL196" s="17" t="s">
        <v>239</v>
      </c>
      <c r="BM196" s="183" t="s">
        <v>337</v>
      </c>
    </row>
    <row r="197" spans="1:65" s="2" customFormat="1">
      <c r="A197" s="34"/>
      <c r="B197" s="35"/>
      <c r="C197" s="36"/>
      <c r="D197" s="185" t="s">
        <v>151</v>
      </c>
      <c r="E197" s="36"/>
      <c r="F197" s="186" t="s">
        <v>338</v>
      </c>
      <c r="G197" s="36"/>
      <c r="H197" s="36"/>
      <c r="I197" s="187"/>
      <c r="J197" s="36"/>
      <c r="K197" s="36"/>
      <c r="L197" s="39"/>
      <c r="M197" s="188"/>
      <c r="N197" s="189"/>
      <c r="O197" s="64"/>
      <c r="P197" s="64"/>
      <c r="Q197" s="64"/>
      <c r="R197" s="64"/>
      <c r="S197" s="64"/>
      <c r="T197" s="65"/>
      <c r="U197" s="34"/>
      <c r="V197" s="34"/>
      <c r="W197" s="34"/>
      <c r="X197" s="34"/>
      <c r="Y197" s="34"/>
      <c r="Z197" s="34"/>
      <c r="AA197" s="34"/>
      <c r="AB197" s="34"/>
      <c r="AC197" s="34"/>
      <c r="AD197" s="34"/>
      <c r="AE197" s="34"/>
      <c r="AT197" s="17" t="s">
        <v>151</v>
      </c>
      <c r="AU197" s="17" t="s">
        <v>84</v>
      </c>
    </row>
    <row r="198" spans="1:65" s="2" customFormat="1" ht="37.9" customHeight="1">
      <c r="A198" s="34"/>
      <c r="B198" s="35"/>
      <c r="C198" s="173" t="s">
        <v>339</v>
      </c>
      <c r="D198" s="173" t="s">
        <v>144</v>
      </c>
      <c r="E198" s="174" t="s">
        <v>340</v>
      </c>
      <c r="F198" s="175" t="s">
        <v>341</v>
      </c>
      <c r="G198" s="176" t="s">
        <v>162</v>
      </c>
      <c r="H198" s="177">
        <v>10</v>
      </c>
      <c r="I198" s="178"/>
      <c r="J198" s="177">
        <f>ROUND((ROUND(I198,2))*(ROUND(H198,2)),2)</f>
        <v>0</v>
      </c>
      <c r="K198" s="175" t="s">
        <v>148</v>
      </c>
      <c r="L198" s="39"/>
      <c r="M198" s="179" t="s">
        <v>18</v>
      </c>
      <c r="N198" s="180" t="s">
        <v>45</v>
      </c>
      <c r="O198" s="64"/>
      <c r="P198" s="181">
        <f>O198*H198</f>
        <v>0</v>
      </c>
      <c r="Q198" s="181">
        <v>0</v>
      </c>
      <c r="R198" s="181">
        <f>Q198*H198</f>
        <v>0</v>
      </c>
      <c r="S198" s="181">
        <v>0</v>
      </c>
      <c r="T198" s="182">
        <f>S198*H198</f>
        <v>0</v>
      </c>
      <c r="U198" s="34"/>
      <c r="V198" s="34"/>
      <c r="W198" s="34"/>
      <c r="X198" s="34"/>
      <c r="Y198" s="34"/>
      <c r="Z198" s="34"/>
      <c r="AA198" s="34"/>
      <c r="AB198" s="34"/>
      <c r="AC198" s="34"/>
      <c r="AD198" s="34"/>
      <c r="AE198" s="34"/>
      <c r="AR198" s="183" t="s">
        <v>239</v>
      </c>
      <c r="AT198" s="183" t="s">
        <v>144</v>
      </c>
      <c r="AU198" s="183" t="s">
        <v>84</v>
      </c>
      <c r="AY198" s="17" t="s">
        <v>141</v>
      </c>
      <c r="BE198" s="184">
        <f>IF(N198="základní",J198,0)</f>
        <v>0</v>
      </c>
      <c r="BF198" s="184">
        <f>IF(N198="snížená",J198,0)</f>
        <v>0</v>
      </c>
      <c r="BG198" s="184">
        <f>IF(N198="zákl. přenesená",J198,0)</f>
        <v>0</v>
      </c>
      <c r="BH198" s="184">
        <f>IF(N198="sníž. přenesená",J198,0)</f>
        <v>0</v>
      </c>
      <c r="BI198" s="184">
        <f>IF(N198="nulová",J198,0)</f>
        <v>0</v>
      </c>
      <c r="BJ198" s="17" t="s">
        <v>82</v>
      </c>
      <c r="BK198" s="184">
        <f>ROUND((ROUND(I198,2))*(ROUND(H198,2)),2)</f>
        <v>0</v>
      </c>
      <c r="BL198" s="17" t="s">
        <v>239</v>
      </c>
      <c r="BM198" s="183" t="s">
        <v>342</v>
      </c>
    </row>
    <row r="199" spans="1:65" s="2" customFormat="1">
      <c r="A199" s="34"/>
      <c r="B199" s="35"/>
      <c r="C199" s="36"/>
      <c r="D199" s="185" t="s">
        <v>151</v>
      </c>
      <c r="E199" s="36"/>
      <c r="F199" s="186" t="s">
        <v>343</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151</v>
      </c>
      <c r="AU199" s="17" t="s">
        <v>84</v>
      </c>
    </row>
    <row r="200" spans="1:65" s="2" customFormat="1" ht="24.2" customHeight="1">
      <c r="A200" s="34"/>
      <c r="B200" s="35"/>
      <c r="C200" s="224" t="s">
        <v>344</v>
      </c>
      <c r="D200" s="224" t="s">
        <v>202</v>
      </c>
      <c r="E200" s="225" t="s">
        <v>345</v>
      </c>
      <c r="F200" s="226" t="s">
        <v>346</v>
      </c>
      <c r="G200" s="227" t="s">
        <v>162</v>
      </c>
      <c r="H200" s="228">
        <v>11.24</v>
      </c>
      <c r="I200" s="229"/>
      <c r="J200" s="228">
        <f>ROUND((ROUND(I200,2))*(ROUND(H200,2)),2)</f>
        <v>0</v>
      </c>
      <c r="K200" s="226" t="s">
        <v>148</v>
      </c>
      <c r="L200" s="230"/>
      <c r="M200" s="231" t="s">
        <v>18</v>
      </c>
      <c r="N200" s="232" t="s">
        <v>45</v>
      </c>
      <c r="O200" s="64"/>
      <c r="P200" s="181">
        <f>O200*H200</f>
        <v>0</v>
      </c>
      <c r="Q200" s="181">
        <v>1.1E-4</v>
      </c>
      <c r="R200" s="181">
        <f>Q200*H200</f>
        <v>1.2364000000000001E-3</v>
      </c>
      <c r="S200" s="181">
        <v>0</v>
      </c>
      <c r="T200" s="182">
        <f>S200*H200</f>
        <v>0</v>
      </c>
      <c r="U200" s="34"/>
      <c r="V200" s="34"/>
      <c r="W200" s="34"/>
      <c r="X200" s="34"/>
      <c r="Y200" s="34"/>
      <c r="Z200" s="34"/>
      <c r="AA200" s="34"/>
      <c r="AB200" s="34"/>
      <c r="AC200" s="34"/>
      <c r="AD200" s="34"/>
      <c r="AE200" s="34"/>
      <c r="AR200" s="183" t="s">
        <v>334</v>
      </c>
      <c r="AT200" s="183" t="s">
        <v>202</v>
      </c>
      <c r="AU200" s="183" t="s">
        <v>84</v>
      </c>
      <c r="AY200" s="17" t="s">
        <v>141</v>
      </c>
      <c r="BE200" s="184">
        <f>IF(N200="základní",J200,0)</f>
        <v>0</v>
      </c>
      <c r="BF200" s="184">
        <f>IF(N200="snížená",J200,0)</f>
        <v>0</v>
      </c>
      <c r="BG200" s="184">
        <f>IF(N200="zákl. přenesená",J200,0)</f>
        <v>0</v>
      </c>
      <c r="BH200" s="184">
        <f>IF(N200="sníž. přenesená",J200,0)</f>
        <v>0</v>
      </c>
      <c r="BI200" s="184">
        <f>IF(N200="nulová",J200,0)</f>
        <v>0</v>
      </c>
      <c r="BJ200" s="17" t="s">
        <v>82</v>
      </c>
      <c r="BK200" s="184">
        <f>ROUND((ROUND(I200,2))*(ROUND(H200,2)),2)</f>
        <v>0</v>
      </c>
      <c r="BL200" s="17" t="s">
        <v>239</v>
      </c>
      <c r="BM200" s="183" t="s">
        <v>347</v>
      </c>
    </row>
    <row r="201" spans="1:65" s="13" customFormat="1">
      <c r="B201" s="190"/>
      <c r="C201" s="191"/>
      <c r="D201" s="192" t="s">
        <v>153</v>
      </c>
      <c r="E201" s="191"/>
      <c r="F201" s="194" t="s">
        <v>348</v>
      </c>
      <c r="G201" s="191"/>
      <c r="H201" s="195">
        <v>11.24</v>
      </c>
      <c r="I201" s="196"/>
      <c r="J201" s="191"/>
      <c r="K201" s="191"/>
      <c r="L201" s="197"/>
      <c r="M201" s="198"/>
      <c r="N201" s="199"/>
      <c r="O201" s="199"/>
      <c r="P201" s="199"/>
      <c r="Q201" s="199"/>
      <c r="R201" s="199"/>
      <c r="S201" s="199"/>
      <c r="T201" s="200"/>
      <c r="AT201" s="201" t="s">
        <v>153</v>
      </c>
      <c r="AU201" s="201" t="s">
        <v>84</v>
      </c>
      <c r="AV201" s="13" t="s">
        <v>84</v>
      </c>
      <c r="AW201" s="13" t="s">
        <v>4</v>
      </c>
      <c r="AX201" s="13" t="s">
        <v>82</v>
      </c>
      <c r="AY201" s="201" t="s">
        <v>141</v>
      </c>
    </row>
    <row r="202" spans="1:65" s="2" customFormat="1" ht="24.2" customHeight="1">
      <c r="A202" s="34"/>
      <c r="B202" s="35"/>
      <c r="C202" s="173" t="s">
        <v>349</v>
      </c>
      <c r="D202" s="173" t="s">
        <v>144</v>
      </c>
      <c r="E202" s="174" t="s">
        <v>350</v>
      </c>
      <c r="F202" s="175" t="s">
        <v>351</v>
      </c>
      <c r="G202" s="176" t="s">
        <v>162</v>
      </c>
      <c r="H202" s="177">
        <v>10</v>
      </c>
      <c r="I202" s="178"/>
      <c r="J202" s="177">
        <f>ROUND((ROUND(I202,2))*(ROUND(H202,2)),2)</f>
        <v>0</v>
      </c>
      <c r="K202" s="175" t="s">
        <v>148</v>
      </c>
      <c r="L202" s="39"/>
      <c r="M202" s="179" t="s">
        <v>18</v>
      </c>
      <c r="N202" s="180" t="s">
        <v>45</v>
      </c>
      <c r="O202" s="64"/>
      <c r="P202" s="181">
        <f>O202*H202</f>
        <v>0</v>
      </c>
      <c r="Q202" s="181">
        <v>1E-4</v>
      </c>
      <c r="R202" s="181">
        <f>Q202*H202</f>
        <v>1E-3</v>
      </c>
      <c r="S202" s="181">
        <v>0</v>
      </c>
      <c r="T202" s="182">
        <f>S202*H202</f>
        <v>0</v>
      </c>
      <c r="U202" s="34"/>
      <c r="V202" s="34"/>
      <c r="W202" s="34"/>
      <c r="X202" s="34"/>
      <c r="Y202" s="34"/>
      <c r="Z202" s="34"/>
      <c r="AA202" s="34"/>
      <c r="AB202" s="34"/>
      <c r="AC202" s="34"/>
      <c r="AD202" s="34"/>
      <c r="AE202" s="34"/>
      <c r="AR202" s="183" t="s">
        <v>239</v>
      </c>
      <c r="AT202" s="183" t="s">
        <v>144</v>
      </c>
      <c r="AU202" s="183" t="s">
        <v>84</v>
      </c>
      <c r="AY202" s="17" t="s">
        <v>141</v>
      </c>
      <c r="BE202" s="184">
        <f>IF(N202="základní",J202,0)</f>
        <v>0</v>
      </c>
      <c r="BF202" s="184">
        <f>IF(N202="snížená",J202,0)</f>
        <v>0</v>
      </c>
      <c r="BG202" s="184">
        <f>IF(N202="zákl. přenesená",J202,0)</f>
        <v>0</v>
      </c>
      <c r="BH202" s="184">
        <f>IF(N202="sníž. přenesená",J202,0)</f>
        <v>0</v>
      </c>
      <c r="BI202" s="184">
        <f>IF(N202="nulová",J202,0)</f>
        <v>0</v>
      </c>
      <c r="BJ202" s="17" t="s">
        <v>82</v>
      </c>
      <c r="BK202" s="184">
        <f>ROUND((ROUND(I202,2))*(ROUND(H202,2)),2)</f>
        <v>0</v>
      </c>
      <c r="BL202" s="17" t="s">
        <v>239</v>
      </c>
      <c r="BM202" s="183" t="s">
        <v>352</v>
      </c>
    </row>
    <row r="203" spans="1:65" s="2" customFormat="1">
      <c r="A203" s="34"/>
      <c r="B203" s="35"/>
      <c r="C203" s="36"/>
      <c r="D203" s="185" t="s">
        <v>151</v>
      </c>
      <c r="E203" s="36"/>
      <c r="F203" s="186" t="s">
        <v>353</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151</v>
      </c>
      <c r="AU203" s="17" t="s">
        <v>84</v>
      </c>
    </row>
    <row r="204" spans="1:65" s="2" customFormat="1" ht="33" customHeight="1">
      <c r="A204" s="34"/>
      <c r="B204" s="35"/>
      <c r="C204" s="173" t="s">
        <v>354</v>
      </c>
      <c r="D204" s="173" t="s">
        <v>144</v>
      </c>
      <c r="E204" s="174" t="s">
        <v>355</v>
      </c>
      <c r="F204" s="175" t="s">
        <v>356</v>
      </c>
      <c r="G204" s="176" t="s">
        <v>162</v>
      </c>
      <c r="H204" s="177">
        <v>10</v>
      </c>
      <c r="I204" s="178"/>
      <c r="J204" s="177">
        <f>ROUND((ROUND(I204,2))*(ROUND(H204,2)),2)</f>
        <v>0</v>
      </c>
      <c r="K204" s="175" t="s">
        <v>148</v>
      </c>
      <c r="L204" s="39"/>
      <c r="M204" s="179" t="s">
        <v>18</v>
      </c>
      <c r="N204" s="180" t="s">
        <v>45</v>
      </c>
      <c r="O204" s="64"/>
      <c r="P204" s="181">
        <f>O204*H204</f>
        <v>0</v>
      </c>
      <c r="Q204" s="181">
        <v>6.9999999999999999E-4</v>
      </c>
      <c r="R204" s="181">
        <f>Q204*H204</f>
        <v>7.0000000000000001E-3</v>
      </c>
      <c r="S204" s="181">
        <v>0</v>
      </c>
      <c r="T204" s="182">
        <f>S204*H204</f>
        <v>0</v>
      </c>
      <c r="U204" s="34"/>
      <c r="V204" s="34"/>
      <c r="W204" s="34"/>
      <c r="X204" s="34"/>
      <c r="Y204" s="34"/>
      <c r="Z204" s="34"/>
      <c r="AA204" s="34"/>
      <c r="AB204" s="34"/>
      <c r="AC204" s="34"/>
      <c r="AD204" s="34"/>
      <c r="AE204" s="34"/>
      <c r="AR204" s="183" t="s">
        <v>239</v>
      </c>
      <c r="AT204" s="183" t="s">
        <v>144</v>
      </c>
      <c r="AU204" s="183" t="s">
        <v>84</v>
      </c>
      <c r="AY204" s="17" t="s">
        <v>141</v>
      </c>
      <c r="BE204" s="184">
        <f>IF(N204="základní",J204,0)</f>
        <v>0</v>
      </c>
      <c r="BF204" s="184">
        <f>IF(N204="snížená",J204,0)</f>
        <v>0</v>
      </c>
      <c r="BG204" s="184">
        <f>IF(N204="zákl. přenesená",J204,0)</f>
        <v>0</v>
      </c>
      <c r="BH204" s="184">
        <f>IF(N204="sníž. přenesená",J204,0)</f>
        <v>0</v>
      </c>
      <c r="BI204" s="184">
        <f>IF(N204="nulová",J204,0)</f>
        <v>0</v>
      </c>
      <c r="BJ204" s="17" t="s">
        <v>82</v>
      </c>
      <c r="BK204" s="184">
        <f>ROUND((ROUND(I204,2))*(ROUND(H204,2)),2)</f>
        <v>0</v>
      </c>
      <c r="BL204" s="17" t="s">
        <v>239</v>
      </c>
      <c r="BM204" s="183" t="s">
        <v>357</v>
      </c>
    </row>
    <row r="205" spans="1:65" s="2" customFormat="1">
      <c r="A205" s="34"/>
      <c r="B205" s="35"/>
      <c r="C205" s="36"/>
      <c r="D205" s="185" t="s">
        <v>151</v>
      </c>
      <c r="E205" s="36"/>
      <c r="F205" s="186" t="s">
        <v>358</v>
      </c>
      <c r="G205" s="36"/>
      <c r="H205" s="36"/>
      <c r="I205" s="187"/>
      <c r="J205" s="36"/>
      <c r="K205" s="36"/>
      <c r="L205" s="39"/>
      <c r="M205" s="188"/>
      <c r="N205" s="189"/>
      <c r="O205" s="64"/>
      <c r="P205" s="64"/>
      <c r="Q205" s="64"/>
      <c r="R205" s="64"/>
      <c r="S205" s="64"/>
      <c r="T205" s="65"/>
      <c r="U205" s="34"/>
      <c r="V205" s="34"/>
      <c r="W205" s="34"/>
      <c r="X205" s="34"/>
      <c r="Y205" s="34"/>
      <c r="Z205" s="34"/>
      <c r="AA205" s="34"/>
      <c r="AB205" s="34"/>
      <c r="AC205" s="34"/>
      <c r="AD205" s="34"/>
      <c r="AE205" s="34"/>
      <c r="AT205" s="17" t="s">
        <v>151</v>
      </c>
      <c r="AU205" s="17" t="s">
        <v>84</v>
      </c>
    </row>
    <row r="206" spans="1:65" s="2" customFormat="1" ht="66.75" customHeight="1">
      <c r="A206" s="34"/>
      <c r="B206" s="35"/>
      <c r="C206" s="173" t="s">
        <v>359</v>
      </c>
      <c r="D206" s="173" t="s">
        <v>144</v>
      </c>
      <c r="E206" s="174" t="s">
        <v>360</v>
      </c>
      <c r="F206" s="175" t="s">
        <v>361</v>
      </c>
      <c r="G206" s="176" t="s">
        <v>263</v>
      </c>
      <c r="H206" s="177">
        <v>0.55000000000000004</v>
      </c>
      <c r="I206" s="178"/>
      <c r="J206" s="177">
        <f>ROUND((ROUND(I206,2))*(ROUND(H206,2)),2)</f>
        <v>0</v>
      </c>
      <c r="K206" s="175" t="s">
        <v>148</v>
      </c>
      <c r="L206" s="39"/>
      <c r="M206" s="179" t="s">
        <v>18</v>
      </c>
      <c r="N206" s="180" t="s">
        <v>45</v>
      </c>
      <c r="O206" s="64"/>
      <c r="P206" s="181">
        <f>O206*H206</f>
        <v>0</v>
      </c>
      <c r="Q206" s="181">
        <v>0</v>
      </c>
      <c r="R206" s="181">
        <f>Q206*H206</f>
        <v>0</v>
      </c>
      <c r="S206" s="181">
        <v>0</v>
      </c>
      <c r="T206" s="182">
        <f>S206*H206</f>
        <v>0</v>
      </c>
      <c r="U206" s="34"/>
      <c r="V206" s="34"/>
      <c r="W206" s="34"/>
      <c r="X206" s="34"/>
      <c r="Y206" s="34"/>
      <c r="Z206" s="34"/>
      <c r="AA206" s="34"/>
      <c r="AB206" s="34"/>
      <c r="AC206" s="34"/>
      <c r="AD206" s="34"/>
      <c r="AE206" s="34"/>
      <c r="AR206" s="183" t="s">
        <v>239</v>
      </c>
      <c r="AT206" s="183" t="s">
        <v>144</v>
      </c>
      <c r="AU206" s="183" t="s">
        <v>84</v>
      </c>
      <c r="AY206" s="17" t="s">
        <v>141</v>
      </c>
      <c r="BE206" s="184">
        <f>IF(N206="základní",J206,0)</f>
        <v>0</v>
      </c>
      <c r="BF206" s="184">
        <f>IF(N206="snížená",J206,0)</f>
        <v>0</v>
      </c>
      <c r="BG206" s="184">
        <f>IF(N206="zákl. přenesená",J206,0)</f>
        <v>0</v>
      </c>
      <c r="BH206" s="184">
        <f>IF(N206="sníž. přenesená",J206,0)</f>
        <v>0</v>
      </c>
      <c r="BI206" s="184">
        <f>IF(N206="nulová",J206,0)</f>
        <v>0</v>
      </c>
      <c r="BJ206" s="17" t="s">
        <v>82</v>
      </c>
      <c r="BK206" s="184">
        <f>ROUND((ROUND(I206,2))*(ROUND(H206,2)),2)</f>
        <v>0</v>
      </c>
      <c r="BL206" s="17" t="s">
        <v>239</v>
      </c>
      <c r="BM206" s="183" t="s">
        <v>362</v>
      </c>
    </row>
    <row r="207" spans="1:65" s="2" customFormat="1">
      <c r="A207" s="34"/>
      <c r="B207" s="35"/>
      <c r="C207" s="36"/>
      <c r="D207" s="185" t="s">
        <v>151</v>
      </c>
      <c r="E207" s="36"/>
      <c r="F207" s="186" t="s">
        <v>363</v>
      </c>
      <c r="G207" s="36"/>
      <c r="H207" s="36"/>
      <c r="I207" s="187"/>
      <c r="J207" s="36"/>
      <c r="K207" s="36"/>
      <c r="L207" s="39"/>
      <c r="M207" s="188"/>
      <c r="N207" s="189"/>
      <c r="O207" s="64"/>
      <c r="P207" s="64"/>
      <c r="Q207" s="64"/>
      <c r="R207" s="64"/>
      <c r="S207" s="64"/>
      <c r="T207" s="65"/>
      <c r="U207" s="34"/>
      <c r="V207" s="34"/>
      <c r="W207" s="34"/>
      <c r="X207" s="34"/>
      <c r="Y207" s="34"/>
      <c r="Z207" s="34"/>
      <c r="AA207" s="34"/>
      <c r="AB207" s="34"/>
      <c r="AC207" s="34"/>
      <c r="AD207" s="34"/>
      <c r="AE207" s="34"/>
      <c r="AT207" s="17" t="s">
        <v>151</v>
      </c>
      <c r="AU207" s="17" t="s">
        <v>84</v>
      </c>
    </row>
    <row r="208" spans="1:65" s="2" customFormat="1" ht="62.65" customHeight="1">
      <c r="A208" s="34"/>
      <c r="B208" s="35"/>
      <c r="C208" s="173" t="s">
        <v>364</v>
      </c>
      <c r="D208" s="173" t="s">
        <v>144</v>
      </c>
      <c r="E208" s="174" t="s">
        <v>365</v>
      </c>
      <c r="F208" s="175" t="s">
        <v>366</v>
      </c>
      <c r="G208" s="176" t="s">
        <v>263</v>
      </c>
      <c r="H208" s="177">
        <v>0.55000000000000004</v>
      </c>
      <c r="I208" s="178"/>
      <c r="J208" s="177">
        <f>ROUND((ROUND(I208,2))*(ROUND(H208,2)),2)</f>
        <v>0</v>
      </c>
      <c r="K208" s="175" t="s">
        <v>148</v>
      </c>
      <c r="L208" s="39"/>
      <c r="M208" s="179" t="s">
        <v>18</v>
      </c>
      <c r="N208" s="180" t="s">
        <v>45</v>
      </c>
      <c r="O208" s="64"/>
      <c r="P208" s="181">
        <f>O208*H208</f>
        <v>0</v>
      </c>
      <c r="Q208" s="181">
        <v>0</v>
      </c>
      <c r="R208" s="181">
        <f>Q208*H208</f>
        <v>0</v>
      </c>
      <c r="S208" s="181">
        <v>0</v>
      </c>
      <c r="T208" s="182">
        <f>S208*H208</f>
        <v>0</v>
      </c>
      <c r="U208" s="34"/>
      <c r="V208" s="34"/>
      <c r="W208" s="34"/>
      <c r="X208" s="34"/>
      <c r="Y208" s="34"/>
      <c r="Z208" s="34"/>
      <c r="AA208" s="34"/>
      <c r="AB208" s="34"/>
      <c r="AC208" s="34"/>
      <c r="AD208" s="34"/>
      <c r="AE208" s="34"/>
      <c r="AR208" s="183" t="s">
        <v>239</v>
      </c>
      <c r="AT208" s="183" t="s">
        <v>144</v>
      </c>
      <c r="AU208" s="183" t="s">
        <v>84</v>
      </c>
      <c r="AY208" s="17" t="s">
        <v>141</v>
      </c>
      <c r="BE208" s="184">
        <f>IF(N208="základní",J208,0)</f>
        <v>0</v>
      </c>
      <c r="BF208" s="184">
        <f>IF(N208="snížená",J208,0)</f>
        <v>0</v>
      </c>
      <c r="BG208" s="184">
        <f>IF(N208="zákl. přenesená",J208,0)</f>
        <v>0</v>
      </c>
      <c r="BH208" s="184">
        <f>IF(N208="sníž. přenesená",J208,0)</f>
        <v>0</v>
      </c>
      <c r="BI208" s="184">
        <f>IF(N208="nulová",J208,0)</f>
        <v>0</v>
      </c>
      <c r="BJ208" s="17" t="s">
        <v>82</v>
      </c>
      <c r="BK208" s="184">
        <f>ROUND((ROUND(I208,2))*(ROUND(H208,2)),2)</f>
        <v>0</v>
      </c>
      <c r="BL208" s="17" t="s">
        <v>239</v>
      </c>
      <c r="BM208" s="183" t="s">
        <v>367</v>
      </c>
    </row>
    <row r="209" spans="1:65" s="2" customFormat="1">
      <c r="A209" s="34"/>
      <c r="B209" s="35"/>
      <c r="C209" s="36"/>
      <c r="D209" s="185" t="s">
        <v>151</v>
      </c>
      <c r="E209" s="36"/>
      <c r="F209" s="186" t="s">
        <v>368</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151</v>
      </c>
      <c r="AU209" s="17" t="s">
        <v>84</v>
      </c>
    </row>
    <row r="210" spans="1:65" s="12" customFormat="1" ht="22.9" customHeight="1">
      <c r="B210" s="157"/>
      <c r="C210" s="158"/>
      <c r="D210" s="159" t="s">
        <v>73</v>
      </c>
      <c r="E210" s="171" t="s">
        <v>369</v>
      </c>
      <c r="F210" s="171" t="s">
        <v>370</v>
      </c>
      <c r="G210" s="158"/>
      <c r="H210" s="158"/>
      <c r="I210" s="161"/>
      <c r="J210" s="172">
        <f>BK210</f>
        <v>0</v>
      </c>
      <c r="K210" s="158"/>
      <c r="L210" s="163"/>
      <c r="M210" s="164"/>
      <c r="N210" s="165"/>
      <c r="O210" s="165"/>
      <c r="P210" s="166">
        <f>SUM(P211:P235)</f>
        <v>0</v>
      </c>
      <c r="Q210" s="165"/>
      <c r="R210" s="166">
        <f>SUM(R211:R235)</f>
        <v>8.6749999999999994E-2</v>
      </c>
      <c r="S210" s="165"/>
      <c r="T210" s="167">
        <f>SUM(T211:T235)</f>
        <v>0.26850000000000002</v>
      </c>
      <c r="AR210" s="168" t="s">
        <v>84</v>
      </c>
      <c r="AT210" s="169" t="s">
        <v>73</v>
      </c>
      <c r="AU210" s="169" t="s">
        <v>82</v>
      </c>
      <c r="AY210" s="168" t="s">
        <v>141</v>
      </c>
      <c r="BK210" s="170">
        <f>SUM(BK211:BK235)</f>
        <v>0</v>
      </c>
    </row>
    <row r="211" spans="1:65" s="2" customFormat="1" ht="33" customHeight="1">
      <c r="A211" s="34"/>
      <c r="B211" s="35"/>
      <c r="C211" s="173" t="s">
        <v>371</v>
      </c>
      <c r="D211" s="173" t="s">
        <v>144</v>
      </c>
      <c r="E211" s="174" t="s">
        <v>372</v>
      </c>
      <c r="F211" s="175" t="s">
        <v>373</v>
      </c>
      <c r="G211" s="176" t="s">
        <v>147</v>
      </c>
      <c r="H211" s="177">
        <v>67</v>
      </c>
      <c r="I211" s="178"/>
      <c r="J211" s="177">
        <f>ROUND((ROUND(I211,2))*(ROUND(H211,2)),2)</f>
        <v>0</v>
      </c>
      <c r="K211" s="175" t="s">
        <v>148</v>
      </c>
      <c r="L211" s="39"/>
      <c r="M211" s="179" t="s">
        <v>18</v>
      </c>
      <c r="N211" s="180" t="s">
        <v>45</v>
      </c>
      <c r="O211" s="64"/>
      <c r="P211" s="181">
        <f>O211*H211</f>
        <v>0</v>
      </c>
      <c r="Q211" s="181">
        <v>0</v>
      </c>
      <c r="R211" s="181">
        <f>Q211*H211</f>
        <v>0</v>
      </c>
      <c r="S211" s="181">
        <v>4.0000000000000001E-3</v>
      </c>
      <c r="T211" s="182">
        <f>S211*H211</f>
        <v>0.26800000000000002</v>
      </c>
      <c r="U211" s="34"/>
      <c r="V211" s="34"/>
      <c r="W211" s="34"/>
      <c r="X211" s="34"/>
      <c r="Y211" s="34"/>
      <c r="Z211" s="34"/>
      <c r="AA211" s="34"/>
      <c r="AB211" s="34"/>
      <c r="AC211" s="34"/>
      <c r="AD211" s="34"/>
      <c r="AE211" s="34"/>
      <c r="AR211" s="183" t="s">
        <v>239</v>
      </c>
      <c r="AT211" s="183" t="s">
        <v>144</v>
      </c>
      <c r="AU211" s="183" t="s">
        <v>84</v>
      </c>
      <c r="AY211" s="17" t="s">
        <v>141</v>
      </c>
      <c r="BE211" s="184">
        <f>IF(N211="základní",J211,0)</f>
        <v>0</v>
      </c>
      <c r="BF211" s="184">
        <f>IF(N211="snížená",J211,0)</f>
        <v>0</v>
      </c>
      <c r="BG211" s="184">
        <f>IF(N211="zákl. přenesená",J211,0)</f>
        <v>0</v>
      </c>
      <c r="BH211" s="184">
        <f>IF(N211="sníž. přenesená",J211,0)</f>
        <v>0</v>
      </c>
      <c r="BI211" s="184">
        <f>IF(N211="nulová",J211,0)</f>
        <v>0</v>
      </c>
      <c r="BJ211" s="17" t="s">
        <v>82</v>
      </c>
      <c r="BK211" s="184">
        <f>ROUND((ROUND(I211,2))*(ROUND(H211,2)),2)</f>
        <v>0</v>
      </c>
      <c r="BL211" s="17" t="s">
        <v>239</v>
      </c>
      <c r="BM211" s="183" t="s">
        <v>374</v>
      </c>
    </row>
    <row r="212" spans="1:65" s="2" customFormat="1">
      <c r="A212" s="34"/>
      <c r="B212" s="35"/>
      <c r="C212" s="36"/>
      <c r="D212" s="185" t="s">
        <v>151</v>
      </c>
      <c r="E212" s="36"/>
      <c r="F212" s="186" t="s">
        <v>375</v>
      </c>
      <c r="G212" s="36"/>
      <c r="H212" s="36"/>
      <c r="I212" s="187"/>
      <c r="J212" s="36"/>
      <c r="K212" s="36"/>
      <c r="L212" s="39"/>
      <c r="M212" s="188"/>
      <c r="N212" s="189"/>
      <c r="O212" s="64"/>
      <c r="P212" s="64"/>
      <c r="Q212" s="64"/>
      <c r="R212" s="64"/>
      <c r="S212" s="64"/>
      <c r="T212" s="65"/>
      <c r="U212" s="34"/>
      <c r="V212" s="34"/>
      <c r="W212" s="34"/>
      <c r="X212" s="34"/>
      <c r="Y212" s="34"/>
      <c r="Z212" s="34"/>
      <c r="AA212" s="34"/>
      <c r="AB212" s="34"/>
      <c r="AC212" s="34"/>
      <c r="AD212" s="34"/>
      <c r="AE212" s="34"/>
      <c r="AT212" s="17" t="s">
        <v>151</v>
      </c>
      <c r="AU212" s="17" t="s">
        <v>84</v>
      </c>
    </row>
    <row r="213" spans="1:65" s="2" customFormat="1" ht="39">
      <c r="A213" s="34"/>
      <c r="B213" s="35"/>
      <c r="C213" s="36"/>
      <c r="D213" s="192" t="s">
        <v>376</v>
      </c>
      <c r="E213" s="36"/>
      <c r="F213" s="233" t="s">
        <v>377</v>
      </c>
      <c r="G213" s="36"/>
      <c r="H213" s="36"/>
      <c r="I213" s="187"/>
      <c r="J213" s="36"/>
      <c r="K213" s="36"/>
      <c r="L213" s="39"/>
      <c r="M213" s="188"/>
      <c r="N213" s="189"/>
      <c r="O213" s="64"/>
      <c r="P213" s="64"/>
      <c r="Q213" s="64"/>
      <c r="R213" s="64"/>
      <c r="S213" s="64"/>
      <c r="T213" s="65"/>
      <c r="U213" s="34"/>
      <c r="V213" s="34"/>
      <c r="W213" s="34"/>
      <c r="X213" s="34"/>
      <c r="Y213" s="34"/>
      <c r="Z213" s="34"/>
      <c r="AA213" s="34"/>
      <c r="AB213" s="34"/>
      <c r="AC213" s="34"/>
      <c r="AD213" s="34"/>
      <c r="AE213" s="34"/>
      <c r="AT213" s="17" t="s">
        <v>376</v>
      </c>
      <c r="AU213" s="17" t="s">
        <v>84</v>
      </c>
    </row>
    <row r="214" spans="1:65" s="13" customFormat="1">
      <c r="B214" s="190"/>
      <c r="C214" s="191"/>
      <c r="D214" s="192" t="s">
        <v>153</v>
      </c>
      <c r="E214" s="193" t="s">
        <v>18</v>
      </c>
      <c r="F214" s="194" t="s">
        <v>378</v>
      </c>
      <c r="G214" s="191"/>
      <c r="H214" s="195">
        <v>8</v>
      </c>
      <c r="I214" s="196"/>
      <c r="J214" s="191"/>
      <c r="K214" s="191"/>
      <c r="L214" s="197"/>
      <c r="M214" s="198"/>
      <c r="N214" s="199"/>
      <c r="O214" s="199"/>
      <c r="P214" s="199"/>
      <c r="Q214" s="199"/>
      <c r="R214" s="199"/>
      <c r="S214" s="199"/>
      <c r="T214" s="200"/>
      <c r="AT214" s="201" t="s">
        <v>153</v>
      </c>
      <c r="AU214" s="201" t="s">
        <v>84</v>
      </c>
      <c r="AV214" s="13" t="s">
        <v>84</v>
      </c>
      <c r="AW214" s="13" t="s">
        <v>36</v>
      </c>
      <c r="AX214" s="13" t="s">
        <v>74</v>
      </c>
      <c r="AY214" s="201" t="s">
        <v>141</v>
      </c>
    </row>
    <row r="215" spans="1:65" s="13" customFormat="1">
      <c r="B215" s="190"/>
      <c r="C215" s="191"/>
      <c r="D215" s="192" t="s">
        <v>153</v>
      </c>
      <c r="E215" s="193" t="s">
        <v>18</v>
      </c>
      <c r="F215" s="194" t="s">
        <v>379</v>
      </c>
      <c r="G215" s="191"/>
      <c r="H215" s="195">
        <v>23</v>
      </c>
      <c r="I215" s="196"/>
      <c r="J215" s="191"/>
      <c r="K215" s="191"/>
      <c r="L215" s="197"/>
      <c r="M215" s="198"/>
      <c r="N215" s="199"/>
      <c r="O215" s="199"/>
      <c r="P215" s="199"/>
      <c r="Q215" s="199"/>
      <c r="R215" s="199"/>
      <c r="S215" s="199"/>
      <c r="T215" s="200"/>
      <c r="AT215" s="201" t="s">
        <v>153</v>
      </c>
      <c r="AU215" s="201" t="s">
        <v>84</v>
      </c>
      <c r="AV215" s="13" t="s">
        <v>84</v>
      </c>
      <c r="AW215" s="13" t="s">
        <v>36</v>
      </c>
      <c r="AX215" s="13" t="s">
        <v>74</v>
      </c>
      <c r="AY215" s="201" t="s">
        <v>141</v>
      </c>
    </row>
    <row r="216" spans="1:65" s="13" customFormat="1">
      <c r="B216" s="190"/>
      <c r="C216" s="191"/>
      <c r="D216" s="192" t="s">
        <v>153</v>
      </c>
      <c r="E216" s="193" t="s">
        <v>18</v>
      </c>
      <c r="F216" s="194" t="s">
        <v>380</v>
      </c>
      <c r="G216" s="191"/>
      <c r="H216" s="195">
        <v>36</v>
      </c>
      <c r="I216" s="196"/>
      <c r="J216" s="191"/>
      <c r="K216" s="191"/>
      <c r="L216" s="197"/>
      <c r="M216" s="198"/>
      <c r="N216" s="199"/>
      <c r="O216" s="199"/>
      <c r="P216" s="199"/>
      <c r="Q216" s="199"/>
      <c r="R216" s="199"/>
      <c r="S216" s="199"/>
      <c r="T216" s="200"/>
      <c r="AT216" s="201" t="s">
        <v>153</v>
      </c>
      <c r="AU216" s="201" t="s">
        <v>84</v>
      </c>
      <c r="AV216" s="13" t="s">
        <v>84</v>
      </c>
      <c r="AW216" s="13" t="s">
        <v>36</v>
      </c>
      <c r="AX216" s="13" t="s">
        <v>74</v>
      </c>
      <c r="AY216" s="201" t="s">
        <v>141</v>
      </c>
    </row>
    <row r="217" spans="1:65" s="14" customFormat="1">
      <c r="B217" s="202"/>
      <c r="C217" s="203"/>
      <c r="D217" s="192" t="s">
        <v>153</v>
      </c>
      <c r="E217" s="204" t="s">
        <v>18</v>
      </c>
      <c r="F217" s="205" t="s">
        <v>157</v>
      </c>
      <c r="G217" s="203"/>
      <c r="H217" s="206">
        <v>67</v>
      </c>
      <c r="I217" s="207"/>
      <c r="J217" s="203"/>
      <c r="K217" s="203"/>
      <c r="L217" s="208"/>
      <c r="M217" s="209"/>
      <c r="N217" s="210"/>
      <c r="O217" s="210"/>
      <c r="P217" s="210"/>
      <c r="Q217" s="210"/>
      <c r="R217" s="210"/>
      <c r="S217" s="210"/>
      <c r="T217" s="211"/>
      <c r="AT217" s="212" t="s">
        <v>153</v>
      </c>
      <c r="AU217" s="212" t="s">
        <v>84</v>
      </c>
      <c r="AV217" s="14" t="s">
        <v>149</v>
      </c>
      <c r="AW217" s="14" t="s">
        <v>36</v>
      </c>
      <c r="AX217" s="14" t="s">
        <v>82</v>
      </c>
      <c r="AY217" s="212" t="s">
        <v>141</v>
      </c>
    </row>
    <row r="218" spans="1:65" s="2" customFormat="1" ht="37.9" customHeight="1">
      <c r="A218" s="34"/>
      <c r="B218" s="35"/>
      <c r="C218" s="173" t="s">
        <v>381</v>
      </c>
      <c r="D218" s="173" t="s">
        <v>144</v>
      </c>
      <c r="E218" s="174" t="s">
        <v>382</v>
      </c>
      <c r="F218" s="175" t="s">
        <v>383</v>
      </c>
      <c r="G218" s="176" t="s">
        <v>147</v>
      </c>
      <c r="H218" s="177">
        <v>2</v>
      </c>
      <c r="I218" s="178"/>
      <c r="J218" s="177">
        <f>ROUND((ROUND(I218,2))*(ROUND(H218,2)),2)</f>
        <v>0</v>
      </c>
      <c r="K218" s="175" t="s">
        <v>148</v>
      </c>
      <c r="L218" s="39"/>
      <c r="M218" s="179" t="s">
        <v>18</v>
      </c>
      <c r="N218" s="180" t="s">
        <v>45</v>
      </c>
      <c r="O218" s="64"/>
      <c r="P218" s="181">
        <f>O218*H218</f>
        <v>0</v>
      </c>
      <c r="Q218" s="181">
        <v>0</v>
      </c>
      <c r="R218" s="181">
        <f>Q218*H218</f>
        <v>0</v>
      </c>
      <c r="S218" s="181">
        <v>0</v>
      </c>
      <c r="T218" s="182">
        <f>S218*H218</f>
        <v>0</v>
      </c>
      <c r="U218" s="34"/>
      <c r="V218" s="34"/>
      <c r="W218" s="34"/>
      <c r="X218" s="34"/>
      <c r="Y218" s="34"/>
      <c r="Z218" s="34"/>
      <c r="AA218" s="34"/>
      <c r="AB218" s="34"/>
      <c r="AC218" s="34"/>
      <c r="AD218" s="34"/>
      <c r="AE218" s="34"/>
      <c r="AR218" s="183" t="s">
        <v>239</v>
      </c>
      <c r="AT218" s="183" t="s">
        <v>144</v>
      </c>
      <c r="AU218" s="183" t="s">
        <v>84</v>
      </c>
      <c r="AY218" s="17" t="s">
        <v>141</v>
      </c>
      <c r="BE218" s="184">
        <f>IF(N218="základní",J218,0)</f>
        <v>0</v>
      </c>
      <c r="BF218" s="184">
        <f>IF(N218="snížená",J218,0)</f>
        <v>0</v>
      </c>
      <c r="BG218" s="184">
        <f>IF(N218="zákl. přenesená",J218,0)</f>
        <v>0</v>
      </c>
      <c r="BH218" s="184">
        <f>IF(N218="sníž. přenesená",J218,0)</f>
        <v>0</v>
      </c>
      <c r="BI218" s="184">
        <f>IF(N218="nulová",J218,0)</f>
        <v>0</v>
      </c>
      <c r="BJ218" s="17" t="s">
        <v>82</v>
      </c>
      <c r="BK218" s="184">
        <f>ROUND((ROUND(I218,2))*(ROUND(H218,2)),2)</f>
        <v>0</v>
      </c>
      <c r="BL218" s="17" t="s">
        <v>239</v>
      </c>
      <c r="BM218" s="183" t="s">
        <v>384</v>
      </c>
    </row>
    <row r="219" spans="1:65" s="2" customFormat="1">
      <c r="A219" s="34"/>
      <c r="B219" s="35"/>
      <c r="C219" s="36"/>
      <c r="D219" s="185" t="s">
        <v>151</v>
      </c>
      <c r="E219" s="36"/>
      <c r="F219" s="186" t="s">
        <v>385</v>
      </c>
      <c r="G219" s="36"/>
      <c r="H219" s="36"/>
      <c r="I219" s="187"/>
      <c r="J219" s="36"/>
      <c r="K219" s="36"/>
      <c r="L219" s="39"/>
      <c r="M219" s="188"/>
      <c r="N219" s="189"/>
      <c r="O219" s="64"/>
      <c r="P219" s="64"/>
      <c r="Q219" s="64"/>
      <c r="R219" s="64"/>
      <c r="S219" s="64"/>
      <c r="T219" s="65"/>
      <c r="U219" s="34"/>
      <c r="V219" s="34"/>
      <c r="W219" s="34"/>
      <c r="X219" s="34"/>
      <c r="Y219" s="34"/>
      <c r="Z219" s="34"/>
      <c r="AA219" s="34"/>
      <c r="AB219" s="34"/>
      <c r="AC219" s="34"/>
      <c r="AD219" s="34"/>
      <c r="AE219" s="34"/>
      <c r="AT219" s="17" t="s">
        <v>151</v>
      </c>
      <c r="AU219" s="17" t="s">
        <v>84</v>
      </c>
    </row>
    <row r="220" spans="1:65" s="13" customFormat="1">
      <c r="B220" s="190"/>
      <c r="C220" s="191"/>
      <c r="D220" s="192" t="s">
        <v>153</v>
      </c>
      <c r="E220" s="193" t="s">
        <v>18</v>
      </c>
      <c r="F220" s="194" t="s">
        <v>200</v>
      </c>
      <c r="G220" s="191"/>
      <c r="H220" s="195">
        <v>2</v>
      </c>
      <c r="I220" s="196"/>
      <c r="J220" s="191"/>
      <c r="K220" s="191"/>
      <c r="L220" s="197"/>
      <c r="M220" s="198"/>
      <c r="N220" s="199"/>
      <c r="O220" s="199"/>
      <c r="P220" s="199"/>
      <c r="Q220" s="199"/>
      <c r="R220" s="199"/>
      <c r="S220" s="199"/>
      <c r="T220" s="200"/>
      <c r="AT220" s="201" t="s">
        <v>153</v>
      </c>
      <c r="AU220" s="201" t="s">
        <v>84</v>
      </c>
      <c r="AV220" s="13" t="s">
        <v>84</v>
      </c>
      <c r="AW220" s="13" t="s">
        <v>36</v>
      </c>
      <c r="AX220" s="13" t="s">
        <v>82</v>
      </c>
      <c r="AY220" s="201" t="s">
        <v>141</v>
      </c>
    </row>
    <row r="221" spans="1:65" s="2" customFormat="1" ht="44.25" customHeight="1">
      <c r="A221" s="34"/>
      <c r="B221" s="35"/>
      <c r="C221" s="224" t="s">
        <v>386</v>
      </c>
      <c r="D221" s="224" t="s">
        <v>202</v>
      </c>
      <c r="E221" s="225" t="s">
        <v>387</v>
      </c>
      <c r="F221" s="226" t="s">
        <v>388</v>
      </c>
      <c r="G221" s="227" t="s">
        <v>147</v>
      </c>
      <c r="H221" s="228">
        <v>2</v>
      </c>
      <c r="I221" s="229"/>
      <c r="J221" s="228">
        <f>ROUND((ROUND(I221,2))*(ROUND(H221,2)),2)</f>
        <v>0</v>
      </c>
      <c r="K221" s="226" t="s">
        <v>148</v>
      </c>
      <c r="L221" s="230"/>
      <c r="M221" s="231" t="s">
        <v>18</v>
      </c>
      <c r="N221" s="232" t="s">
        <v>45</v>
      </c>
      <c r="O221" s="64"/>
      <c r="P221" s="181">
        <f>O221*H221</f>
        <v>0</v>
      </c>
      <c r="Q221" s="181">
        <v>4.2999999999999997E-2</v>
      </c>
      <c r="R221" s="181">
        <f>Q221*H221</f>
        <v>8.5999999999999993E-2</v>
      </c>
      <c r="S221" s="181">
        <v>0</v>
      </c>
      <c r="T221" s="182">
        <f>S221*H221</f>
        <v>0</v>
      </c>
      <c r="U221" s="34"/>
      <c r="V221" s="34"/>
      <c r="W221" s="34"/>
      <c r="X221" s="34"/>
      <c r="Y221" s="34"/>
      <c r="Z221" s="34"/>
      <c r="AA221" s="34"/>
      <c r="AB221" s="34"/>
      <c r="AC221" s="34"/>
      <c r="AD221" s="34"/>
      <c r="AE221" s="34"/>
      <c r="AR221" s="183" t="s">
        <v>334</v>
      </c>
      <c r="AT221" s="183" t="s">
        <v>202</v>
      </c>
      <c r="AU221" s="183" t="s">
        <v>84</v>
      </c>
      <c r="AY221" s="17" t="s">
        <v>141</v>
      </c>
      <c r="BE221" s="184">
        <f>IF(N221="základní",J221,0)</f>
        <v>0</v>
      </c>
      <c r="BF221" s="184">
        <f>IF(N221="snížená",J221,0)</f>
        <v>0</v>
      </c>
      <c r="BG221" s="184">
        <f>IF(N221="zákl. přenesená",J221,0)</f>
        <v>0</v>
      </c>
      <c r="BH221" s="184">
        <f>IF(N221="sníž. přenesená",J221,0)</f>
        <v>0</v>
      </c>
      <c r="BI221" s="184">
        <f>IF(N221="nulová",J221,0)</f>
        <v>0</v>
      </c>
      <c r="BJ221" s="17" t="s">
        <v>82</v>
      </c>
      <c r="BK221" s="184">
        <f>ROUND((ROUND(I221,2))*(ROUND(H221,2)),2)</f>
        <v>0</v>
      </c>
      <c r="BL221" s="17" t="s">
        <v>239</v>
      </c>
      <c r="BM221" s="183" t="s">
        <v>389</v>
      </c>
    </row>
    <row r="222" spans="1:65" s="2" customFormat="1" ht="21.75" customHeight="1">
      <c r="A222" s="34"/>
      <c r="B222" s="35"/>
      <c r="C222" s="173" t="s">
        <v>390</v>
      </c>
      <c r="D222" s="173" t="s">
        <v>144</v>
      </c>
      <c r="E222" s="174" t="s">
        <v>391</v>
      </c>
      <c r="F222" s="175" t="s">
        <v>392</v>
      </c>
      <c r="G222" s="176" t="s">
        <v>147</v>
      </c>
      <c r="H222" s="177">
        <v>5</v>
      </c>
      <c r="I222" s="178"/>
      <c r="J222" s="177">
        <f>ROUND((ROUND(I222,2))*(ROUND(H222,2)),2)</f>
        <v>0</v>
      </c>
      <c r="K222" s="175" t="s">
        <v>148</v>
      </c>
      <c r="L222" s="39"/>
      <c r="M222" s="179" t="s">
        <v>18</v>
      </c>
      <c r="N222" s="180" t="s">
        <v>45</v>
      </c>
      <c r="O222" s="64"/>
      <c r="P222" s="181">
        <f>O222*H222</f>
        <v>0</v>
      </c>
      <c r="Q222" s="181">
        <v>0</v>
      </c>
      <c r="R222" s="181">
        <f>Q222*H222</f>
        <v>0</v>
      </c>
      <c r="S222" s="181">
        <v>1E-4</v>
      </c>
      <c r="T222" s="182">
        <f>S222*H222</f>
        <v>5.0000000000000001E-4</v>
      </c>
      <c r="U222" s="34"/>
      <c r="V222" s="34"/>
      <c r="W222" s="34"/>
      <c r="X222" s="34"/>
      <c r="Y222" s="34"/>
      <c r="Z222" s="34"/>
      <c r="AA222" s="34"/>
      <c r="AB222" s="34"/>
      <c r="AC222" s="34"/>
      <c r="AD222" s="34"/>
      <c r="AE222" s="34"/>
      <c r="AR222" s="183" t="s">
        <v>239</v>
      </c>
      <c r="AT222" s="183" t="s">
        <v>144</v>
      </c>
      <c r="AU222" s="183" t="s">
        <v>84</v>
      </c>
      <c r="AY222" s="17" t="s">
        <v>141</v>
      </c>
      <c r="BE222" s="184">
        <f>IF(N222="základní",J222,0)</f>
        <v>0</v>
      </c>
      <c r="BF222" s="184">
        <f>IF(N222="snížená",J222,0)</f>
        <v>0</v>
      </c>
      <c r="BG222" s="184">
        <f>IF(N222="zákl. přenesená",J222,0)</f>
        <v>0</v>
      </c>
      <c r="BH222" s="184">
        <f>IF(N222="sníž. přenesená",J222,0)</f>
        <v>0</v>
      </c>
      <c r="BI222" s="184">
        <f>IF(N222="nulová",J222,0)</f>
        <v>0</v>
      </c>
      <c r="BJ222" s="17" t="s">
        <v>82</v>
      </c>
      <c r="BK222" s="184">
        <f>ROUND((ROUND(I222,2))*(ROUND(H222,2)),2)</f>
        <v>0</v>
      </c>
      <c r="BL222" s="17" t="s">
        <v>239</v>
      </c>
      <c r="BM222" s="183" t="s">
        <v>393</v>
      </c>
    </row>
    <row r="223" spans="1:65" s="2" customFormat="1">
      <c r="A223" s="34"/>
      <c r="B223" s="35"/>
      <c r="C223" s="36"/>
      <c r="D223" s="185" t="s">
        <v>151</v>
      </c>
      <c r="E223" s="36"/>
      <c r="F223" s="186" t="s">
        <v>394</v>
      </c>
      <c r="G223" s="36"/>
      <c r="H223" s="36"/>
      <c r="I223" s="187"/>
      <c r="J223" s="36"/>
      <c r="K223" s="36"/>
      <c r="L223" s="39"/>
      <c r="M223" s="188"/>
      <c r="N223" s="189"/>
      <c r="O223" s="64"/>
      <c r="P223" s="64"/>
      <c r="Q223" s="64"/>
      <c r="R223" s="64"/>
      <c r="S223" s="64"/>
      <c r="T223" s="65"/>
      <c r="U223" s="34"/>
      <c r="V223" s="34"/>
      <c r="W223" s="34"/>
      <c r="X223" s="34"/>
      <c r="Y223" s="34"/>
      <c r="Z223" s="34"/>
      <c r="AA223" s="34"/>
      <c r="AB223" s="34"/>
      <c r="AC223" s="34"/>
      <c r="AD223" s="34"/>
      <c r="AE223" s="34"/>
      <c r="AT223" s="17" t="s">
        <v>151</v>
      </c>
      <c r="AU223" s="17" t="s">
        <v>84</v>
      </c>
    </row>
    <row r="224" spans="1:65" s="2" customFormat="1" ht="16.5" customHeight="1">
      <c r="A224" s="34"/>
      <c r="B224" s="35"/>
      <c r="C224" s="224" t="s">
        <v>395</v>
      </c>
      <c r="D224" s="224" t="s">
        <v>202</v>
      </c>
      <c r="E224" s="225" t="s">
        <v>396</v>
      </c>
      <c r="F224" s="226" t="s">
        <v>397</v>
      </c>
      <c r="G224" s="227" t="s">
        <v>147</v>
      </c>
      <c r="H224" s="228">
        <v>5</v>
      </c>
      <c r="I224" s="229"/>
      <c r="J224" s="228">
        <f>ROUND((ROUND(I224,2))*(ROUND(H224,2)),2)</f>
        <v>0</v>
      </c>
      <c r="K224" s="226" t="s">
        <v>148</v>
      </c>
      <c r="L224" s="230"/>
      <c r="M224" s="231" t="s">
        <v>18</v>
      </c>
      <c r="N224" s="232" t="s">
        <v>45</v>
      </c>
      <c r="O224" s="64"/>
      <c r="P224" s="181">
        <f>O224*H224</f>
        <v>0</v>
      </c>
      <c r="Q224" s="181">
        <v>1.4999999999999999E-4</v>
      </c>
      <c r="R224" s="181">
        <f>Q224*H224</f>
        <v>7.4999999999999991E-4</v>
      </c>
      <c r="S224" s="181">
        <v>0</v>
      </c>
      <c r="T224" s="182">
        <f>S224*H224</f>
        <v>0</v>
      </c>
      <c r="U224" s="34"/>
      <c r="V224" s="34"/>
      <c r="W224" s="34"/>
      <c r="X224" s="34"/>
      <c r="Y224" s="34"/>
      <c r="Z224" s="34"/>
      <c r="AA224" s="34"/>
      <c r="AB224" s="34"/>
      <c r="AC224" s="34"/>
      <c r="AD224" s="34"/>
      <c r="AE224" s="34"/>
      <c r="AR224" s="183" t="s">
        <v>334</v>
      </c>
      <c r="AT224" s="183" t="s">
        <v>202</v>
      </c>
      <c r="AU224" s="183" t="s">
        <v>84</v>
      </c>
      <c r="AY224" s="17" t="s">
        <v>141</v>
      </c>
      <c r="BE224" s="184">
        <f>IF(N224="základní",J224,0)</f>
        <v>0</v>
      </c>
      <c r="BF224" s="184">
        <f>IF(N224="snížená",J224,0)</f>
        <v>0</v>
      </c>
      <c r="BG224" s="184">
        <f>IF(N224="zákl. přenesená",J224,0)</f>
        <v>0</v>
      </c>
      <c r="BH224" s="184">
        <f>IF(N224="sníž. přenesená",J224,0)</f>
        <v>0</v>
      </c>
      <c r="BI224" s="184">
        <f>IF(N224="nulová",J224,0)</f>
        <v>0</v>
      </c>
      <c r="BJ224" s="17" t="s">
        <v>82</v>
      </c>
      <c r="BK224" s="184">
        <f>ROUND((ROUND(I224,2))*(ROUND(H224,2)),2)</f>
        <v>0</v>
      </c>
      <c r="BL224" s="17" t="s">
        <v>239</v>
      </c>
      <c r="BM224" s="183" t="s">
        <v>398</v>
      </c>
    </row>
    <row r="225" spans="1:65" s="2" customFormat="1" ht="19.5">
      <c r="A225" s="34"/>
      <c r="B225" s="35"/>
      <c r="C225" s="36"/>
      <c r="D225" s="192" t="s">
        <v>376</v>
      </c>
      <c r="E225" s="36"/>
      <c r="F225" s="233" t="s">
        <v>399</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376</v>
      </c>
      <c r="AU225" s="17" t="s">
        <v>84</v>
      </c>
    </row>
    <row r="226" spans="1:65" s="2" customFormat="1" ht="33" customHeight="1">
      <c r="A226" s="34"/>
      <c r="B226" s="35"/>
      <c r="C226" s="173" t="s">
        <v>400</v>
      </c>
      <c r="D226" s="173" t="s">
        <v>144</v>
      </c>
      <c r="E226" s="174" t="s">
        <v>401</v>
      </c>
      <c r="F226" s="175" t="s">
        <v>402</v>
      </c>
      <c r="G226" s="176" t="s">
        <v>210</v>
      </c>
      <c r="H226" s="177">
        <v>67</v>
      </c>
      <c r="I226" s="178"/>
      <c r="J226" s="177">
        <f>ROUND((ROUND(I226,2))*(ROUND(H226,2)),2)</f>
        <v>0</v>
      </c>
      <c r="K226" s="175" t="s">
        <v>148</v>
      </c>
      <c r="L226" s="39"/>
      <c r="M226" s="179" t="s">
        <v>18</v>
      </c>
      <c r="N226" s="180" t="s">
        <v>45</v>
      </c>
      <c r="O226" s="64"/>
      <c r="P226" s="181">
        <f>O226*H226</f>
        <v>0</v>
      </c>
      <c r="Q226" s="181">
        <v>0</v>
      </c>
      <c r="R226" s="181">
        <f>Q226*H226</f>
        <v>0</v>
      </c>
      <c r="S226" s="181">
        <v>0</v>
      </c>
      <c r="T226" s="182">
        <f>S226*H226</f>
        <v>0</v>
      </c>
      <c r="U226" s="34"/>
      <c r="V226" s="34"/>
      <c r="W226" s="34"/>
      <c r="X226" s="34"/>
      <c r="Y226" s="34"/>
      <c r="Z226" s="34"/>
      <c r="AA226" s="34"/>
      <c r="AB226" s="34"/>
      <c r="AC226" s="34"/>
      <c r="AD226" s="34"/>
      <c r="AE226" s="34"/>
      <c r="AR226" s="183" t="s">
        <v>239</v>
      </c>
      <c r="AT226" s="183" t="s">
        <v>144</v>
      </c>
      <c r="AU226" s="183" t="s">
        <v>84</v>
      </c>
      <c r="AY226" s="17" t="s">
        <v>141</v>
      </c>
      <c r="BE226" s="184">
        <f>IF(N226="základní",J226,0)</f>
        <v>0</v>
      </c>
      <c r="BF226" s="184">
        <f>IF(N226="snížená",J226,0)</f>
        <v>0</v>
      </c>
      <c r="BG226" s="184">
        <f>IF(N226="zákl. přenesená",J226,0)</f>
        <v>0</v>
      </c>
      <c r="BH226" s="184">
        <f>IF(N226="sníž. přenesená",J226,0)</f>
        <v>0</v>
      </c>
      <c r="BI226" s="184">
        <f>IF(N226="nulová",J226,0)</f>
        <v>0</v>
      </c>
      <c r="BJ226" s="17" t="s">
        <v>82</v>
      </c>
      <c r="BK226" s="184">
        <f>ROUND((ROUND(I226,2))*(ROUND(H226,2)),2)</f>
        <v>0</v>
      </c>
      <c r="BL226" s="17" t="s">
        <v>239</v>
      </c>
      <c r="BM226" s="183" t="s">
        <v>403</v>
      </c>
    </row>
    <row r="227" spans="1:65" s="2" customFormat="1">
      <c r="A227" s="34"/>
      <c r="B227" s="35"/>
      <c r="C227" s="36"/>
      <c r="D227" s="185" t="s">
        <v>151</v>
      </c>
      <c r="E227" s="36"/>
      <c r="F227" s="186" t="s">
        <v>404</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151</v>
      </c>
      <c r="AU227" s="17" t="s">
        <v>84</v>
      </c>
    </row>
    <row r="228" spans="1:65" s="13" customFormat="1">
      <c r="B228" s="190"/>
      <c r="C228" s="191"/>
      <c r="D228" s="192" t="s">
        <v>153</v>
      </c>
      <c r="E228" s="193" t="s">
        <v>18</v>
      </c>
      <c r="F228" s="194" t="s">
        <v>378</v>
      </c>
      <c r="G228" s="191"/>
      <c r="H228" s="195">
        <v>8</v>
      </c>
      <c r="I228" s="196"/>
      <c r="J228" s="191"/>
      <c r="K228" s="191"/>
      <c r="L228" s="197"/>
      <c r="M228" s="198"/>
      <c r="N228" s="199"/>
      <c r="O228" s="199"/>
      <c r="P228" s="199"/>
      <c r="Q228" s="199"/>
      <c r="R228" s="199"/>
      <c r="S228" s="199"/>
      <c r="T228" s="200"/>
      <c r="AT228" s="201" t="s">
        <v>153</v>
      </c>
      <c r="AU228" s="201" t="s">
        <v>84</v>
      </c>
      <c r="AV228" s="13" t="s">
        <v>84</v>
      </c>
      <c r="AW228" s="13" t="s">
        <v>36</v>
      </c>
      <c r="AX228" s="13" t="s">
        <v>74</v>
      </c>
      <c r="AY228" s="201" t="s">
        <v>141</v>
      </c>
    </row>
    <row r="229" spans="1:65" s="13" customFormat="1">
      <c r="B229" s="190"/>
      <c r="C229" s="191"/>
      <c r="D229" s="192" t="s">
        <v>153</v>
      </c>
      <c r="E229" s="193" t="s">
        <v>18</v>
      </c>
      <c r="F229" s="194" t="s">
        <v>379</v>
      </c>
      <c r="G229" s="191"/>
      <c r="H229" s="195">
        <v>23</v>
      </c>
      <c r="I229" s="196"/>
      <c r="J229" s="191"/>
      <c r="K229" s="191"/>
      <c r="L229" s="197"/>
      <c r="M229" s="198"/>
      <c r="N229" s="199"/>
      <c r="O229" s="199"/>
      <c r="P229" s="199"/>
      <c r="Q229" s="199"/>
      <c r="R229" s="199"/>
      <c r="S229" s="199"/>
      <c r="T229" s="200"/>
      <c r="AT229" s="201" t="s">
        <v>153</v>
      </c>
      <c r="AU229" s="201" t="s">
        <v>84</v>
      </c>
      <c r="AV229" s="13" t="s">
        <v>84</v>
      </c>
      <c r="AW229" s="13" t="s">
        <v>36</v>
      </c>
      <c r="AX229" s="13" t="s">
        <v>74</v>
      </c>
      <c r="AY229" s="201" t="s">
        <v>141</v>
      </c>
    </row>
    <row r="230" spans="1:65" s="13" customFormat="1">
      <c r="B230" s="190"/>
      <c r="C230" s="191"/>
      <c r="D230" s="192" t="s">
        <v>153</v>
      </c>
      <c r="E230" s="193" t="s">
        <v>18</v>
      </c>
      <c r="F230" s="194" t="s">
        <v>380</v>
      </c>
      <c r="G230" s="191"/>
      <c r="H230" s="195">
        <v>36</v>
      </c>
      <c r="I230" s="196"/>
      <c r="J230" s="191"/>
      <c r="K230" s="191"/>
      <c r="L230" s="197"/>
      <c r="M230" s="198"/>
      <c r="N230" s="199"/>
      <c r="O230" s="199"/>
      <c r="P230" s="199"/>
      <c r="Q230" s="199"/>
      <c r="R230" s="199"/>
      <c r="S230" s="199"/>
      <c r="T230" s="200"/>
      <c r="AT230" s="201" t="s">
        <v>153</v>
      </c>
      <c r="AU230" s="201" t="s">
        <v>84</v>
      </c>
      <c r="AV230" s="13" t="s">
        <v>84</v>
      </c>
      <c r="AW230" s="13" t="s">
        <v>36</v>
      </c>
      <c r="AX230" s="13" t="s">
        <v>74</v>
      </c>
      <c r="AY230" s="201" t="s">
        <v>141</v>
      </c>
    </row>
    <row r="231" spans="1:65" s="14" customFormat="1">
      <c r="B231" s="202"/>
      <c r="C231" s="203"/>
      <c r="D231" s="192" t="s">
        <v>153</v>
      </c>
      <c r="E231" s="204" t="s">
        <v>18</v>
      </c>
      <c r="F231" s="205" t="s">
        <v>157</v>
      </c>
      <c r="G231" s="203"/>
      <c r="H231" s="206">
        <v>67</v>
      </c>
      <c r="I231" s="207"/>
      <c r="J231" s="203"/>
      <c r="K231" s="203"/>
      <c r="L231" s="208"/>
      <c r="M231" s="209"/>
      <c r="N231" s="210"/>
      <c r="O231" s="210"/>
      <c r="P231" s="210"/>
      <c r="Q231" s="210"/>
      <c r="R231" s="210"/>
      <c r="S231" s="210"/>
      <c r="T231" s="211"/>
      <c r="AT231" s="212" t="s">
        <v>153</v>
      </c>
      <c r="AU231" s="212" t="s">
        <v>84</v>
      </c>
      <c r="AV231" s="14" t="s">
        <v>149</v>
      </c>
      <c r="AW231" s="14" t="s">
        <v>36</v>
      </c>
      <c r="AX231" s="14" t="s">
        <v>82</v>
      </c>
      <c r="AY231" s="212" t="s">
        <v>141</v>
      </c>
    </row>
    <row r="232" spans="1:65" s="2" customFormat="1" ht="49.15" customHeight="1">
      <c r="A232" s="34"/>
      <c r="B232" s="35"/>
      <c r="C232" s="173" t="s">
        <v>405</v>
      </c>
      <c r="D232" s="173" t="s">
        <v>144</v>
      </c>
      <c r="E232" s="174" t="s">
        <v>406</v>
      </c>
      <c r="F232" s="175" t="s">
        <v>407</v>
      </c>
      <c r="G232" s="176" t="s">
        <v>263</v>
      </c>
      <c r="H232" s="177">
        <v>0.09</v>
      </c>
      <c r="I232" s="178"/>
      <c r="J232" s="177">
        <f>ROUND((ROUND(I232,2))*(ROUND(H232,2)),2)</f>
        <v>0</v>
      </c>
      <c r="K232" s="175" t="s">
        <v>148</v>
      </c>
      <c r="L232" s="39"/>
      <c r="M232" s="179" t="s">
        <v>18</v>
      </c>
      <c r="N232" s="180" t="s">
        <v>45</v>
      </c>
      <c r="O232" s="64"/>
      <c r="P232" s="181">
        <f>O232*H232</f>
        <v>0</v>
      </c>
      <c r="Q232" s="181">
        <v>0</v>
      </c>
      <c r="R232" s="181">
        <f>Q232*H232</f>
        <v>0</v>
      </c>
      <c r="S232" s="181">
        <v>0</v>
      </c>
      <c r="T232" s="182">
        <f>S232*H232</f>
        <v>0</v>
      </c>
      <c r="U232" s="34"/>
      <c r="V232" s="34"/>
      <c r="W232" s="34"/>
      <c r="X232" s="34"/>
      <c r="Y232" s="34"/>
      <c r="Z232" s="34"/>
      <c r="AA232" s="34"/>
      <c r="AB232" s="34"/>
      <c r="AC232" s="34"/>
      <c r="AD232" s="34"/>
      <c r="AE232" s="34"/>
      <c r="AR232" s="183" t="s">
        <v>239</v>
      </c>
      <c r="AT232" s="183" t="s">
        <v>144</v>
      </c>
      <c r="AU232" s="183" t="s">
        <v>84</v>
      </c>
      <c r="AY232" s="17" t="s">
        <v>141</v>
      </c>
      <c r="BE232" s="184">
        <f>IF(N232="základní",J232,0)</f>
        <v>0</v>
      </c>
      <c r="BF232" s="184">
        <f>IF(N232="snížená",J232,0)</f>
        <v>0</v>
      </c>
      <c r="BG232" s="184">
        <f>IF(N232="zákl. přenesená",J232,0)</f>
        <v>0</v>
      </c>
      <c r="BH232" s="184">
        <f>IF(N232="sníž. přenesená",J232,0)</f>
        <v>0</v>
      </c>
      <c r="BI232" s="184">
        <f>IF(N232="nulová",J232,0)</f>
        <v>0</v>
      </c>
      <c r="BJ232" s="17" t="s">
        <v>82</v>
      </c>
      <c r="BK232" s="184">
        <f>ROUND((ROUND(I232,2))*(ROUND(H232,2)),2)</f>
        <v>0</v>
      </c>
      <c r="BL232" s="17" t="s">
        <v>239</v>
      </c>
      <c r="BM232" s="183" t="s">
        <v>408</v>
      </c>
    </row>
    <row r="233" spans="1:65" s="2" customFormat="1">
      <c r="A233" s="34"/>
      <c r="B233" s="35"/>
      <c r="C233" s="36"/>
      <c r="D233" s="185" t="s">
        <v>151</v>
      </c>
      <c r="E233" s="36"/>
      <c r="F233" s="186" t="s">
        <v>409</v>
      </c>
      <c r="G233" s="36"/>
      <c r="H233" s="36"/>
      <c r="I233" s="187"/>
      <c r="J233" s="36"/>
      <c r="K233" s="36"/>
      <c r="L233" s="39"/>
      <c r="M233" s="188"/>
      <c r="N233" s="189"/>
      <c r="O233" s="64"/>
      <c r="P233" s="64"/>
      <c r="Q233" s="64"/>
      <c r="R233" s="64"/>
      <c r="S233" s="64"/>
      <c r="T233" s="65"/>
      <c r="U233" s="34"/>
      <c r="V233" s="34"/>
      <c r="W233" s="34"/>
      <c r="X233" s="34"/>
      <c r="Y233" s="34"/>
      <c r="Z233" s="34"/>
      <c r="AA233" s="34"/>
      <c r="AB233" s="34"/>
      <c r="AC233" s="34"/>
      <c r="AD233" s="34"/>
      <c r="AE233" s="34"/>
      <c r="AT233" s="17" t="s">
        <v>151</v>
      </c>
      <c r="AU233" s="17" t="s">
        <v>84</v>
      </c>
    </row>
    <row r="234" spans="1:65" s="2" customFormat="1" ht="49.15" customHeight="1">
      <c r="A234" s="34"/>
      <c r="B234" s="35"/>
      <c r="C234" s="173" t="s">
        <v>410</v>
      </c>
      <c r="D234" s="173" t="s">
        <v>144</v>
      </c>
      <c r="E234" s="174" t="s">
        <v>411</v>
      </c>
      <c r="F234" s="175" t="s">
        <v>412</v>
      </c>
      <c r="G234" s="176" t="s">
        <v>263</v>
      </c>
      <c r="H234" s="177">
        <v>0.09</v>
      </c>
      <c r="I234" s="178"/>
      <c r="J234" s="177">
        <f>ROUND((ROUND(I234,2))*(ROUND(H234,2)),2)</f>
        <v>0</v>
      </c>
      <c r="K234" s="175" t="s">
        <v>148</v>
      </c>
      <c r="L234" s="39"/>
      <c r="M234" s="179" t="s">
        <v>18</v>
      </c>
      <c r="N234" s="180" t="s">
        <v>45</v>
      </c>
      <c r="O234" s="64"/>
      <c r="P234" s="181">
        <f>O234*H234</f>
        <v>0</v>
      </c>
      <c r="Q234" s="181">
        <v>0</v>
      </c>
      <c r="R234" s="181">
        <f>Q234*H234</f>
        <v>0</v>
      </c>
      <c r="S234" s="181">
        <v>0</v>
      </c>
      <c r="T234" s="182">
        <f>S234*H234</f>
        <v>0</v>
      </c>
      <c r="U234" s="34"/>
      <c r="V234" s="34"/>
      <c r="W234" s="34"/>
      <c r="X234" s="34"/>
      <c r="Y234" s="34"/>
      <c r="Z234" s="34"/>
      <c r="AA234" s="34"/>
      <c r="AB234" s="34"/>
      <c r="AC234" s="34"/>
      <c r="AD234" s="34"/>
      <c r="AE234" s="34"/>
      <c r="AR234" s="183" t="s">
        <v>239</v>
      </c>
      <c r="AT234" s="183" t="s">
        <v>144</v>
      </c>
      <c r="AU234" s="183" t="s">
        <v>84</v>
      </c>
      <c r="AY234" s="17" t="s">
        <v>141</v>
      </c>
      <c r="BE234" s="184">
        <f>IF(N234="základní",J234,0)</f>
        <v>0</v>
      </c>
      <c r="BF234" s="184">
        <f>IF(N234="snížená",J234,0)</f>
        <v>0</v>
      </c>
      <c r="BG234" s="184">
        <f>IF(N234="zákl. přenesená",J234,0)</f>
        <v>0</v>
      </c>
      <c r="BH234" s="184">
        <f>IF(N234="sníž. přenesená",J234,0)</f>
        <v>0</v>
      </c>
      <c r="BI234" s="184">
        <f>IF(N234="nulová",J234,0)</f>
        <v>0</v>
      </c>
      <c r="BJ234" s="17" t="s">
        <v>82</v>
      </c>
      <c r="BK234" s="184">
        <f>ROUND((ROUND(I234,2))*(ROUND(H234,2)),2)</f>
        <v>0</v>
      </c>
      <c r="BL234" s="17" t="s">
        <v>239</v>
      </c>
      <c r="BM234" s="183" t="s">
        <v>413</v>
      </c>
    </row>
    <row r="235" spans="1:65" s="2" customFormat="1">
      <c r="A235" s="34"/>
      <c r="B235" s="35"/>
      <c r="C235" s="36"/>
      <c r="D235" s="185" t="s">
        <v>151</v>
      </c>
      <c r="E235" s="36"/>
      <c r="F235" s="186" t="s">
        <v>414</v>
      </c>
      <c r="G235" s="36"/>
      <c r="H235" s="36"/>
      <c r="I235" s="187"/>
      <c r="J235" s="36"/>
      <c r="K235" s="36"/>
      <c r="L235" s="39"/>
      <c r="M235" s="188"/>
      <c r="N235" s="189"/>
      <c r="O235" s="64"/>
      <c r="P235" s="64"/>
      <c r="Q235" s="64"/>
      <c r="R235" s="64"/>
      <c r="S235" s="64"/>
      <c r="T235" s="65"/>
      <c r="U235" s="34"/>
      <c r="V235" s="34"/>
      <c r="W235" s="34"/>
      <c r="X235" s="34"/>
      <c r="Y235" s="34"/>
      <c r="Z235" s="34"/>
      <c r="AA235" s="34"/>
      <c r="AB235" s="34"/>
      <c r="AC235" s="34"/>
      <c r="AD235" s="34"/>
      <c r="AE235" s="34"/>
      <c r="AT235" s="17" t="s">
        <v>151</v>
      </c>
      <c r="AU235" s="17" t="s">
        <v>84</v>
      </c>
    </row>
    <row r="236" spans="1:65" s="12" customFormat="1" ht="22.9" customHeight="1">
      <c r="B236" s="157"/>
      <c r="C236" s="158"/>
      <c r="D236" s="159" t="s">
        <v>73</v>
      </c>
      <c r="E236" s="171" t="s">
        <v>415</v>
      </c>
      <c r="F236" s="171" t="s">
        <v>416</v>
      </c>
      <c r="G236" s="158"/>
      <c r="H236" s="158"/>
      <c r="I236" s="161"/>
      <c r="J236" s="172">
        <f>BK236</f>
        <v>0</v>
      </c>
      <c r="K236" s="158"/>
      <c r="L236" s="163"/>
      <c r="M236" s="164"/>
      <c r="N236" s="165"/>
      <c r="O236" s="165"/>
      <c r="P236" s="166">
        <f>SUM(P237:P253)</f>
        <v>0</v>
      </c>
      <c r="Q236" s="165"/>
      <c r="R236" s="166">
        <f>SUM(R237:R253)</f>
        <v>5.4400000000000004E-2</v>
      </c>
      <c r="S236" s="165"/>
      <c r="T236" s="167">
        <f>SUM(T237:T253)</f>
        <v>1.116E-2</v>
      </c>
      <c r="AR236" s="168" t="s">
        <v>84</v>
      </c>
      <c r="AT236" s="169" t="s">
        <v>73</v>
      </c>
      <c r="AU236" s="169" t="s">
        <v>82</v>
      </c>
      <c r="AY236" s="168" t="s">
        <v>141</v>
      </c>
      <c r="BK236" s="170">
        <f>SUM(BK237:BK253)</f>
        <v>0</v>
      </c>
    </row>
    <row r="237" spans="1:65" s="2" customFormat="1" ht="24.2" customHeight="1">
      <c r="A237" s="34"/>
      <c r="B237" s="35"/>
      <c r="C237" s="173" t="s">
        <v>417</v>
      </c>
      <c r="D237" s="173" t="s">
        <v>144</v>
      </c>
      <c r="E237" s="174" t="s">
        <v>418</v>
      </c>
      <c r="F237" s="175" t="s">
        <v>419</v>
      </c>
      <c r="G237" s="176" t="s">
        <v>162</v>
      </c>
      <c r="H237" s="177">
        <v>40</v>
      </c>
      <c r="I237" s="178"/>
      <c r="J237" s="177">
        <f>ROUND((ROUND(I237,2))*(ROUND(H237,2)),2)</f>
        <v>0</v>
      </c>
      <c r="K237" s="175" t="s">
        <v>148</v>
      </c>
      <c r="L237" s="39"/>
      <c r="M237" s="179" t="s">
        <v>18</v>
      </c>
      <c r="N237" s="180" t="s">
        <v>45</v>
      </c>
      <c r="O237" s="64"/>
      <c r="P237" s="181">
        <f>O237*H237</f>
        <v>0</v>
      </c>
      <c r="Q237" s="181">
        <v>0</v>
      </c>
      <c r="R237" s="181">
        <f>Q237*H237</f>
        <v>0</v>
      </c>
      <c r="S237" s="181">
        <v>0</v>
      </c>
      <c r="T237" s="182">
        <f>S237*H237</f>
        <v>0</v>
      </c>
      <c r="U237" s="34"/>
      <c r="V237" s="34"/>
      <c r="W237" s="34"/>
      <c r="X237" s="34"/>
      <c r="Y237" s="34"/>
      <c r="Z237" s="34"/>
      <c r="AA237" s="34"/>
      <c r="AB237" s="34"/>
      <c r="AC237" s="34"/>
      <c r="AD237" s="34"/>
      <c r="AE237" s="34"/>
      <c r="AR237" s="183" t="s">
        <v>239</v>
      </c>
      <c r="AT237" s="183" t="s">
        <v>144</v>
      </c>
      <c r="AU237" s="183" t="s">
        <v>84</v>
      </c>
      <c r="AY237" s="17" t="s">
        <v>141</v>
      </c>
      <c r="BE237" s="184">
        <f>IF(N237="základní",J237,0)</f>
        <v>0</v>
      </c>
      <c r="BF237" s="184">
        <f>IF(N237="snížená",J237,0)</f>
        <v>0</v>
      </c>
      <c r="BG237" s="184">
        <f>IF(N237="zákl. přenesená",J237,0)</f>
        <v>0</v>
      </c>
      <c r="BH237" s="184">
        <f>IF(N237="sníž. přenesená",J237,0)</f>
        <v>0</v>
      </c>
      <c r="BI237" s="184">
        <f>IF(N237="nulová",J237,0)</f>
        <v>0</v>
      </c>
      <c r="BJ237" s="17" t="s">
        <v>82</v>
      </c>
      <c r="BK237" s="184">
        <f>ROUND((ROUND(I237,2))*(ROUND(H237,2)),2)</f>
        <v>0</v>
      </c>
      <c r="BL237" s="17" t="s">
        <v>239</v>
      </c>
      <c r="BM237" s="183" t="s">
        <v>420</v>
      </c>
    </row>
    <row r="238" spans="1:65" s="2" customFormat="1">
      <c r="A238" s="34"/>
      <c r="B238" s="35"/>
      <c r="C238" s="36"/>
      <c r="D238" s="185" t="s">
        <v>151</v>
      </c>
      <c r="E238" s="36"/>
      <c r="F238" s="186" t="s">
        <v>421</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151</v>
      </c>
      <c r="AU238" s="17" t="s">
        <v>84</v>
      </c>
    </row>
    <row r="239" spans="1:65" s="2" customFormat="1" ht="16.5" customHeight="1">
      <c r="A239" s="34"/>
      <c r="B239" s="35"/>
      <c r="C239" s="173" t="s">
        <v>422</v>
      </c>
      <c r="D239" s="173" t="s">
        <v>144</v>
      </c>
      <c r="E239" s="174" t="s">
        <v>423</v>
      </c>
      <c r="F239" s="175" t="s">
        <v>424</v>
      </c>
      <c r="G239" s="176" t="s">
        <v>162</v>
      </c>
      <c r="H239" s="177">
        <v>36</v>
      </c>
      <c r="I239" s="178"/>
      <c r="J239" s="177">
        <f>ROUND((ROUND(I239,2))*(ROUND(H239,2)),2)</f>
        <v>0</v>
      </c>
      <c r="K239" s="175" t="s">
        <v>148</v>
      </c>
      <c r="L239" s="39"/>
      <c r="M239" s="179" t="s">
        <v>18</v>
      </c>
      <c r="N239" s="180" t="s">
        <v>45</v>
      </c>
      <c r="O239" s="64"/>
      <c r="P239" s="181">
        <f>O239*H239</f>
        <v>0</v>
      </c>
      <c r="Q239" s="181">
        <v>1E-3</v>
      </c>
      <c r="R239" s="181">
        <f>Q239*H239</f>
        <v>3.6000000000000004E-2</v>
      </c>
      <c r="S239" s="181">
        <v>3.1E-4</v>
      </c>
      <c r="T239" s="182">
        <f>S239*H239</f>
        <v>1.116E-2</v>
      </c>
      <c r="U239" s="34"/>
      <c r="V239" s="34"/>
      <c r="W239" s="34"/>
      <c r="X239" s="34"/>
      <c r="Y239" s="34"/>
      <c r="Z239" s="34"/>
      <c r="AA239" s="34"/>
      <c r="AB239" s="34"/>
      <c r="AC239" s="34"/>
      <c r="AD239" s="34"/>
      <c r="AE239" s="34"/>
      <c r="AR239" s="183" t="s">
        <v>239</v>
      </c>
      <c r="AT239" s="183" t="s">
        <v>144</v>
      </c>
      <c r="AU239" s="183" t="s">
        <v>84</v>
      </c>
      <c r="AY239" s="17" t="s">
        <v>141</v>
      </c>
      <c r="BE239" s="184">
        <f>IF(N239="základní",J239,0)</f>
        <v>0</v>
      </c>
      <c r="BF239" s="184">
        <f>IF(N239="snížená",J239,0)</f>
        <v>0</v>
      </c>
      <c r="BG239" s="184">
        <f>IF(N239="zákl. přenesená",J239,0)</f>
        <v>0</v>
      </c>
      <c r="BH239" s="184">
        <f>IF(N239="sníž. přenesená",J239,0)</f>
        <v>0</v>
      </c>
      <c r="BI239" s="184">
        <f>IF(N239="nulová",J239,0)</f>
        <v>0</v>
      </c>
      <c r="BJ239" s="17" t="s">
        <v>82</v>
      </c>
      <c r="BK239" s="184">
        <f>ROUND((ROUND(I239,2))*(ROUND(H239,2)),2)</f>
        <v>0</v>
      </c>
      <c r="BL239" s="17" t="s">
        <v>239</v>
      </c>
      <c r="BM239" s="183" t="s">
        <v>425</v>
      </c>
    </row>
    <row r="240" spans="1:65" s="2" customFormat="1">
      <c r="A240" s="34"/>
      <c r="B240" s="35"/>
      <c r="C240" s="36"/>
      <c r="D240" s="185" t="s">
        <v>151</v>
      </c>
      <c r="E240" s="36"/>
      <c r="F240" s="186" t="s">
        <v>426</v>
      </c>
      <c r="G240" s="36"/>
      <c r="H240" s="36"/>
      <c r="I240" s="187"/>
      <c r="J240" s="36"/>
      <c r="K240" s="36"/>
      <c r="L240" s="39"/>
      <c r="M240" s="188"/>
      <c r="N240" s="189"/>
      <c r="O240" s="64"/>
      <c r="P240" s="64"/>
      <c r="Q240" s="64"/>
      <c r="R240" s="64"/>
      <c r="S240" s="64"/>
      <c r="T240" s="65"/>
      <c r="U240" s="34"/>
      <c r="V240" s="34"/>
      <c r="W240" s="34"/>
      <c r="X240" s="34"/>
      <c r="Y240" s="34"/>
      <c r="Z240" s="34"/>
      <c r="AA240" s="34"/>
      <c r="AB240" s="34"/>
      <c r="AC240" s="34"/>
      <c r="AD240" s="34"/>
      <c r="AE240" s="34"/>
      <c r="AT240" s="17" t="s">
        <v>151</v>
      </c>
      <c r="AU240" s="17" t="s">
        <v>84</v>
      </c>
    </row>
    <row r="241" spans="1:65" s="13" customFormat="1">
      <c r="B241" s="190"/>
      <c r="C241" s="191"/>
      <c r="D241" s="192" t="s">
        <v>153</v>
      </c>
      <c r="E241" s="193" t="s">
        <v>18</v>
      </c>
      <c r="F241" s="194" t="s">
        <v>220</v>
      </c>
      <c r="G241" s="191"/>
      <c r="H241" s="195">
        <v>1</v>
      </c>
      <c r="I241" s="196"/>
      <c r="J241" s="191"/>
      <c r="K241" s="191"/>
      <c r="L241" s="197"/>
      <c r="M241" s="198"/>
      <c r="N241" s="199"/>
      <c r="O241" s="199"/>
      <c r="P241" s="199"/>
      <c r="Q241" s="199"/>
      <c r="R241" s="199"/>
      <c r="S241" s="199"/>
      <c r="T241" s="200"/>
      <c r="AT241" s="201" t="s">
        <v>153</v>
      </c>
      <c r="AU241" s="201" t="s">
        <v>84</v>
      </c>
      <c r="AV241" s="13" t="s">
        <v>84</v>
      </c>
      <c r="AW241" s="13" t="s">
        <v>36</v>
      </c>
      <c r="AX241" s="13" t="s">
        <v>74</v>
      </c>
      <c r="AY241" s="201" t="s">
        <v>141</v>
      </c>
    </row>
    <row r="242" spans="1:65" s="13" customFormat="1">
      <c r="B242" s="190"/>
      <c r="C242" s="191"/>
      <c r="D242" s="192" t="s">
        <v>153</v>
      </c>
      <c r="E242" s="193" t="s">
        <v>18</v>
      </c>
      <c r="F242" s="194" t="s">
        <v>427</v>
      </c>
      <c r="G242" s="191"/>
      <c r="H242" s="195">
        <v>15</v>
      </c>
      <c r="I242" s="196"/>
      <c r="J242" s="191"/>
      <c r="K242" s="191"/>
      <c r="L242" s="197"/>
      <c r="M242" s="198"/>
      <c r="N242" s="199"/>
      <c r="O242" s="199"/>
      <c r="P242" s="199"/>
      <c r="Q242" s="199"/>
      <c r="R242" s="199"/>
      <c r="S242" s="199"/>
      <c r="T242" s="200"/>
      <c r="AT242" s="201" t="s">
        <v>153</v>
      </c>
      <c r="AU242" s="201" t="s">
        <v>84</v>
      </c>
      <c r="AV242" s="13" t="s">
        <v>84</v>
      </c>
      <c r="AW242" s="13" t="s">
        <v>36</v>
      </c>
      <c r="AX242" s="13" t="s">
        <v>74</v>
      </c>
      <c r="AY242" s="201" t="s">
        <v>141</v>
      </c>
    </row>
    <row r="243" spans="1:65" s="13" customFormat="1">
      <c r="B243" s="190"/>
      <c r="C243" s="191"/>
      <c r="D243" s="192" t="s">
        <v>153</v>
      </c>
      <c r="E243" s="193" t="s">
        <v>18</v>
      </c>
      <c r="F243" s="194" t="s">
        <v>428</v>
      </c>
      <c r="G243" s="191"/>
      <c r="H243" s="195">
        <v>20</v>
      </c>
      <c r="I243" s="196"/>
      <c r="J243" s="191"/>
      <c r="K243" s="191"/>
      <c r="L243" s="197"/>
      <c r="M243" s="198"/>
      <c r="N243" s="199"/>
      <c r="O243" s="199"/>
      <c r="P243" s="199"/>
      <c r="Q243" s="199"/>
      <c r="R243" s="199"/>
      <c r="S243" s="199"/>
      <c r="T243" s="200"/>
      <c r="AT243" s="201" t="s">
        <v>153</v>
      </c>
      <c r="AU243" s="201" t="s">
        <v>84</v>
      </c>
      <c r="AV243" s="13" t="s">
        <v>84</v>
      </c>
      <c r="AW243" s="13" t="s">
        <v>36</v>
      </c>
      <c r="AX243" s="13" t="s">
        <v>74</v>
      </c>
      <c r="AY243" s="201" t="s">
        <v>141</v>
      </c>
    </row>
    <row r="244" spans="1:65" s="14" customFormat="1">
      <c r="B244" s="202"/>
      <c r="C244" s="203"/>
      <c r="D244" s="192" t="s">
        <v>153</v>
      </c>
      <c r="E244" s="204" t="s">
        <v>18</v>
      </c>
      <c r="F244" s="205" t="s">
        <v>157</v>
      </c>
      <c r="G244" s="203"/>
      <c r="H244" s="206">
        <v>36</v>
      </c>
      <c r="I244" s="207"/>
      <c r="J244" s="203"/>
      <c r="K244" s="203"/>
      <c r="L244" s="208"/>
      <c r="M244" s="209"/>
      <c r="N244" s="210"/>
      <c r="O244" s="210"/>
      <c r="P244" s="210"/>
      <c r="Q244" s="210"/>
      <c r="R244" s="210"/>
      <c r="S244" s="210"/>
      <c r="T244" s="211"/>
      <c r="AT244" s="212" t="s">
        <v>153</v>
      </c>
      <c r="AU244" s="212" t="s">
        <v>84</v>
      </c>
      <c r="AV244" s="14" t="s">
        <v>149</v>
      </c>
      <c r="AW244" s="14" t="s">
        <v>36</v>
      </c>
      <c r="AX244" s="14" t="s">
        <v>82</v>
      </c>
      <c r="AY244" s="212" t="s">
        <v>141</v>
      </c>
    </row>
    <row r="245" spans="1:65" s="2" customFormat="1" ht="33" customHeight="1">
      <c r="A245" s="34"/>
      <c r="B245" s="35"/>
      <c r="C245" s="173" t="s">
        <v>429</v>
      </c>
      <c r="D245" s="173" t="s">
        <v>144</v>
      </c>
      <c r="E245" s="174" t="s">
        <v>430</v>
      </c>
      <c r="F245" s="175" t="s">
        <v>431</v>
      </c>
      <c r="G245" s="176" t="s">
        <v>162</v>
      </c>
      <c r="H245" s="177">
        <v>40</v>
      </c>
      <c r="I245" s="178"/>
      <c r="J245" s="177">
        <f>ROUND((ROUND(I245,2))*(ROUND(H245,2)),2)</f>
        <v>0</v>
      </c>
      <c r="K245" s="175" t="s">
        <v>148</v>
      </c>
      <c r="L245" s="39"/>
      <c r="M245" s="179" t="s">
        <v>18</v>
      </c>
      <c r="N245" s="180" t="s">
        <v>45</v>
      </c>
      <c r="O245" s="64"/>
      <c r="P245" s="181">
        <f>O245*H245</f>
        <v>0</v>
      </c>
      <c r="Q245" s="181">
        <v>2.0000000000000001E-4</v>
      </c>
      <c r="R245" s="181">
        <f>Q245*H245</f>
        <v>8.0000000000000002E-3</v>
      </c>
      <c r="S245" s="181">
        <v>0</v>
      </c>
      <c r="T245" s="182">
        <f>S245*H245</f>
        <v>0</v>
      </c>
      <c r="U245" s="34"/>
      <c r="V245" s="34"/>
      <c r="W245" s="34"/>
      <c r="X245" s="34"/>
      <c r="Y245" s="34"/>
      <c r="Z245" s="34"/>
      <c r="AA245" s="34"/>
      <c r="AB245" s="34"/>
      <c r="AC245" s="34"/>
      <c r="AD245" s="34"/>
      <c r="AE245" s="34"/>
      <c r="AR245" s="183" t="s">
        <v>239</v>
      </c>
      <c r="AT245" s="183" t="s">
        <v>144</v>
      </c>
      <c r="AU245" s="183" t="s">
        <v>84</v>
      </c>
      <c r="AY245" s="17" t="s">
        <v>141</v>
      </c>
      <c r="BE245" s="184">
        <f>IF(N245="základní",J245,0)</f>
        <v>0</v>
      </c>
      <c r="BF245" s="184">
        <f>IF(N245="snížená",J245,0)</f>
        <v>0</v>
      </c>
      <c r="BG245" s="184">
        <f>IF(N245="zákl. přenesená",J245,0)</f>
        <v>0</v>
      </c>
      <c r="BH245" s="184">
        <f>IF(N245="sníž. přenesená",J245,0)</f>
        <v>0</v>
      </c>
      <c r="BI245" s="184">
        <f>IF(N245="nulová",J245,0)</f>
        <v>0</v>
      </c>
      <c r="BJ245" s="17" t="s">
        <v>82</v>
      </c>
      <c r="BK245" s="184">
        <f>ROUND((ROUND(I245,2))*(ROUND(H245,2)),2)</f>
        <v>0</v>
      </c>
      <c r="BL245" s="17" t="s">
        <v>239</v>
      </c>
      <c r="BM245" s="183" t="s">
        <v>432</v>
      </c>
    </row>
    <row r="246" spans="1:65" s="2" customFormat="1">
      <c r="A246" s="34"/>
      <c r="B246" s="35"/>
      <c r="C246" s="36"/>
      <c r="D246" s="185" t="s">
        <v>151</v>
      </c>
      <c r="E246" s="36"/>
      <c r="F246" s="186" t="s">
        <v>433</v>
      </c>
      <c r="G246" s="36"/>
      <c r="H246" s="36"/>
      <c r="I246" s="187"/>
      <c r="J246" s="36"/>
      <c r="K246" s="36"/>
      <c r="L246" s="39"/>
      <c r="M246" s="188"/>
      <c r="N246" s="189"/>
      <c r="O246" s="64"/>
      <c r="P246" s="64"/>
      <c r="Q246" s="64"/>
      <c r="R246" s="64"/>
      <c r="S246" s="64"/>
      <c r="T246" s="65"/>
      <c r="U246" s="34"/>
      <c r="V246" s="34"/>
      <c r="W246" s="34"/>
      <c r="X246" s="34"/>
      <c r="Y246" s="34"/>
      <c r="Z246" s="34"/>
      <c r="AA246" s="34"/>
      <c r="AB246" s="34"/>
      <c r="AC246" s="34"/>
      <c r="AD246" s="34"/>
      <c r="AE246" s="34"/>
      <c r="AT246" s="17" t="s">
        <v>151</v>
      </c>
      <c r="AU246" s="17" t="s">
        <v>84</v>
      </c>
    </row>
    <row r="247" spans="1:65" s="2" customFormat="1" ht="37.9" customHeight="1">
      <c r="A247" s="34"/>
      <c r="B247" s="35"/>
      <c r="C247" s="173" t="s">
        <v>434</v>
      </c>
      <c r="D247" s="173" t="s">
        <v>144</v>
      </c>
      <c r="E247" s="174" t="s">
        <v>435</v>
      </c>
      <c r="F247" s="175" t="s">
        <v>436</v>
      </c>
      <c r="G247" s="176" t="s">
        <v>162</v>
      </c>
      <c r="H247" s="177">
        <v>40</v>
      </c>
      <c r="I247" s="178"/>
      <c r="J247" s="177">
        <f>ROUND((ROUND(I247,2))*(ROUND(H247,2)),2)</f>
        <v>0</v>
      </c>
      <c r="K247" s="175" t="s">
        <v>148</v>
      </c>
      <c r="L247" s="39"/>
      <c r="M247" s="179" t="s">
        <v>18</v>
      </c>
      <c r="N247" s="180" t="s">
        <v>45</v>
      </c>
      <c r="O247" s="64"/>
      <c r="P247" s="181">
        <f>O247*H247</f>
        <v>0</v>
      </c>
      <c r="Q247" s="181">
        <v>2.5999999999999998E-4</v>
      </c>
      <c r="R247" s="181">
        <f>Q247*H247</f>
        <v>1.04E-2</v>
      </c>
      <c r="S247" s="181">
        <v>0</v>
      </c>
      <c r="T247" s="182">
        <f>S247*H247</f>
        <v>0</v>
      </c>
      <c r="U247" s="34"/>
      <c r="V247" s="34"/>
      <c r="W247" s="34"/>
      <c r="X247" s="34"/>
      <c r="Y247" s="34"/>
      <c r="Z247" s="34"/>
      <c r="AA247" s="34"/>
      <c r="AB247" s="34"/>
      <c r="AC247" s="34"/>
      <c r="AD247" s="34"/>
      <c r="AE247" s="34"/>
      <c r="AR247" s="183" t="s">
        <v>239</v>
      </c>
      <c r="AT247" s="183" t="s">
        <v>144</v>
      </c>
      <c r="AU247" s="183" t="s">
        <v>84</v>
      </c>
      <c r="AY247" s="17" t="s">
        <v>141</v>
      </c>
      <c r="BE247" s="184">
        <f>IF(N247="základní",J247,0)</f>
        <v>0</v>
      </c>
      <c r="BF247" s="184">
        <f>IF(N247="snížená",J247,0)</f>
        <v>0</v>
      </c>
      <c r="BG247" s="184">
        <f>IF(N247="zákl. přenesená",J247,0)</f>
        <v>0</v>
      </c>
      <c r="BH247" s="184">
        <f>IF(N247="sníž. přenesená",J247,0)</f>
        <v>0</v>
      </c>
      <c r="BI247" s="184">
        <f>IF(N247="nulová",J247,0)</f>
        <v>0</v>
      </c>
      <c r="BJ247" s="17" t="s">
        <v>82</v>
      </c>
      <c r="BK247" s="184">
        <f>ROUND((ROUND(I247,2))*(ROUND(H247,2)),2)</f>
        <v>0</v>
      </c>
      <c r="BL247" s="17" t="s">
        <v>239</v>
      </c>
      <c r="BM247" s="183" t="s">
        <v>437</v>
      </c>
    </row>
    <row r="248" spans="1:65" s="2" customFormat="1">
      <c r="A248" s="34"/>
      <c r="B248" s="35"/>
      <c r="C248" s="36"/>
      <c r="D248" s="185" t="s">
        <v>151</v>
      </c>
      <c r="E248" s="36"/>
      <c r="F248" s="186" t="s">
        <v>438</v>
      </c>
      <c r="G248" s="36"/>
      <c r="H248" s="36"/>
      <c r="I248" s="187"/>
      <c r="J248" s="36"/>
      <c r="K248" s="36"/>
      <c r="L248" s="39"/>
      <c r="M248" s="188"/>
      <c r="N248" s="189"/>
      <c r="O248" s="64"/>
      <c r="P248" s="64"/>
      <c r="Q248" s="64"/>
      <c r="R248" s="64"/>
      <c r="S248" s="64"/>
      <c r="T248" s="65"/>
      <c r="U248" s="34"/>
      <c r="V248" s="34"/>
      <c r="W248" s="34"/>
      <c r="X248" s="34"/>
      <c r="Y248" s="34"/>
      <c r="Z248" s="34"/>
      <c r="AA248" s="34"/>
      <c r="AB248" s="34"/>
      <c r="AC248" s="34"/>
      <c r="AD248" s="34"/>
      <c r="AE248" s="34"/>
      <c r="AT248" s="17" t="s">
        <v>151</v>
      </c>
      <c r="AU248" s="17" t="s">
        <v>84</v>
      </c>
    </row>
    <row r="249" spans="1:65" s="2" customFormat="1" ht="19.5">
      <c r="A249" s="34"/>
      <c r="B249" s="35"/>
      <c r="C249" s="36"/>
      <c r="D249" s="192" t="s">
        <v>376</v>
      </c>
      <c r="E249" s="36"/>
      <c r="F249" s="233" t="s">
        <v>439</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376</v>
      </c>
      <c r="AU249" s="17" t="s">
        <v>84</v>
      </c>
    </row>
    <row r="250" spans="1:65" s="13" customFormat="1">
      <c r="B250" s="190"/>
      <c r="C250" s="191"/>
      <c r="D250" s="192" t="s">
        <v>153</v>
      </c>
      <c r="E250" s="193" t="s">
        <v>18</v>
      </c>
      <c r="F250" s="194" t="s">
        <v>440</v>
      </c>
      <c r="G250" s="191"/>
      <c r="H250" s="195">
        <v>5</v>
      </c>
      <c r="I250" s="196"/>
      <c r="J250" s="191"/>
      <c r="K250" s="191"/>
      <c r="L250" s="197"/>
      <c r="M250" s="198"/>
      <c r="N250" s="199"/>
      <c r="O250" s="199"/>
      <c r="P250" s="199"/>
      <c r="Q250" s="199"/>
      <c r="R250" s="199"/>
      <c r="S250" s="199"/>
      <c r="T250" s="200"/>
      <c r="AT250" s="201" t="s">
        <v>153</v>
      </c>
      <c r="AU250" s="201" t="s">
        <v>84</v>
      </c>
      <c r="AV250" s="13" t="s">
        <v>84</v>
      </c>
      <c r="AW250" s="13" t="s">
        <v>36</v>
      </c>
      <c r="AX250" s="13" t="s">
        <v>74</v>
      </c>
      <c r="AY250" s="201" t="s">
        <v>141</v>
      </c>
    </row>
    <row r="251" spans="1:65" s="13" customFormat="1">
      <c r="B251" s="190"/>
      <c r="C251" s="191"/>
      <c r="D251" s="192" t="s">
        <v>153</v>
      </c>
      <c r="E251" s="193" t="s">
        <v>18</v>
      </c>
      <c r="F251" s="194" t="s">
        <v>427</v>
      </c>
      <c r="G251" s="191"/>
      <c r="H251" s="195">
        <v>15</v>
      </c>
      <c r="I251" s="196"/>
      <c r="J251" s="191"/>
      <c r="K251" s="191"/>
      <c r="L251" s="197"/>
      <c r="M251" s="198"/>
      <c r="N251" s="199"/>
      <c r="O251" s="199"/>
      <c r="P251" s="199"/>
      <c r="Q251" s="199"/>
      <c r="R251" s="199"/>
      <c r="S251" s="199"/>
      <c r="T251" s="200"/>
      <c r="AT251" s="201" t="s">
        <v>153</v>
      </c>
      <c r="AU251" s="201" t="s">
        <v>84</v>
      </c>
      <c r="AV251" s="13" t="s">
        <v>84</v>
      </c>
      <c r="AW251" s="13" t="s">
        <v>36</v>
      </c>
      <c r="AX251" s="13" t="s">
        <v>74</v>
      </c>
      <c r="AY251" s="201" t="s">
        <v>141</v>
      </c>
    </row>
    <row r="252" spans="1:65" s="13" customFormat="1">
      <c r="B252" s="190"/>
      <c r="C252" s="191"/>
      <c r="D252" s="192" t="s">
        <v>153</v>
      </c>
      <c r="E252" s="193" t="s">
        <v>18</v>
      </c>
      <c r="F252" s="194" t="s">
        <v>428</v>
      </c>
      <c r="G252" s="191"/>
      <c r="H252" s="195">
        <v>20</v>
      </c>
      <c r="I252" s="196"/>
      <c r="J252" s="191"/>
      <c r="K252" s="191"/>
      <c r="L252" s="197"/>
      <c r="M252" s="198"/>
      <c r="N252" s="199"/>
      <c r="O252" s="199"/>
      <c r="P252" s="199"/>
      <c r="Q252" s="199"/>
      <c r="R252" s="199"/>
      <c r="S252" s="199"/>
      <c r="T252" s="200"/>
      <c r="AT252" s="201" t="s">
        <v>153</v>
      </c>
      <c r="AU252" s="201" t="s">
        <v>84</v>
      </c>
      <c r="AV252" s="13" t="s">
        <v>84</v>
      </c>
      <c r="AW252" s="13" t="s">
        <v>36</v>
      </c>
      <c r="AX252" s="13" t="s">
        <v>74</v>
      </c>
      <c r="AY252" s="201" t="s">
        <v>141</v>
      </c>
    </row>
    <row r="253" spans="1:65" s="14" customFormat="1">
      <c r="B253" s="202"/>
      <c r="C253" s="203"/>
      <c r="D253" s="192" t="s">
        <v>153</v>
      </c>
      <c r="E253" s="204" t="s">
        <v>18</v>
      </c>
      <c r="F253" s="205" t="s">
        <v>157</v>
      </c>
      <c r="G253" s="203"/>
      <c r="H253" s="206">
        <v>40</v>
      </c>
      <c r="I253" s="207"/>
      <c r="J253" s="203"/>
      <c r="K253" s="203"/>
      <c r="L253" s="208"/>
      <c r="M253" s="209"/>
      <c r="N253" s="210"/>
      <c r="O253" s="210"/>
      <c r="P253" s="210"/>
      <c r="Q253" s="210"/>
      <c r="R253" s="210"/>
      <c r="S253" s="210"/>
      <c r="T253" s="211"/>
      <c r="AT253" s="212" t="s">
        <v>153</v>
      </c>
      <c r="AU253" s="212" t="s">
        <v>84</v>
      </c>
      <c r="AV253" s="14" t="s">
        <v>149</v>
      </c>
      <c r="AW253" s="14" t="s">
        <v>36</v>
      </c>
      <c r="AX253" s="14" t="s">
        <v>82</v>
      </c>
      <c r="AY253" s="212" t="s">
        <v>141</v>
      </c>
    </row>
    <row r="254" spans="1:65" s="12" customFormat="1" ht="25.9" customHeight="1">
      <c r="B254" s="157"/>
      <c r="C254" s="158"/>
      <c r="D254" s="159" t="s">
        <v>73</v>
      </c>
      <c r="E254" s="160" t="s">
        <v>441</v>
      </c>
      <c r="F254" s="160" t="s">
        <v>442</v>
      </c>
      <c r="G254" s="158"/>
      <c r="H254" s="158"/>
      <c r="I254" s="161"/>
      <c r="J254" s="162">
        <f>BK254</f>
        <v>0</v>
      </c>
      <c r="K254" s="158"/>
      <c r="L254" s="163"/>
      <c r="M254" s="164"/>
      <c r="N254" s="165"/>
      <c r="O254" s="165"/>
      <c r="P254" s="166">
        <f>P255+P258+P262+P265+P269</f>
        <v>0</v>
      </c>
      <c r="Q254" s="165"/>
      <c r="R254" s="166">
        <f>R255+R258+R262+R265+R269</f>
        <v>0</v>
      </c>
      <c r="S254" s="165"/>
      <c r="T254" s="167">
        <f>T255+T258+T262+T265+T269</f>
        <v>0</v>
      </c>
      <c r="AR254" s="168" t="s">
        <v>179</v>
      </c>
      <c r="AT254" s="169" t="s">
        <v>73</v>
      </c>
      <c r="AU254" s="169" t="s">
        <v>74</v>
      </c>
      <c r="AY254" s="168" t="s">
        <v>141</v>
      </c>
      <c r="BK254" s="170">
        <f>BK255+BK258+BK262+BK265+BK269</f>
        <v>0</v>
      </c>
    </row>
    <row r="255" spans="1:65" s="12" customFormat="1" ht="22.9" customHeight="1">
      <c r="B255" s="157"/>
      <c r="C255" s="158"/>
      <c r="D255" s="159" t="s">
        <v>73</v>
      </c>
      <c r="E255" s="171" t="s">
        <v>443</v>
      </c>
      <c r="F255" s="171" t="s">
        <v>444</v>
      </c>
      <c r="G255" s="158"/>
      <c r="H255" s="158"/>
      <c r="I255" s="161"/>
      <c r="J255" s="172">
        <f>BK255</f>
        <v>0</v>
      </c>
      <c r="K255" s="158"/>
      <c r="L255" s="163"/>
      <c r="M255" s="164"/>
      <c r="N255" s="165"/>
      <c r="O255" s="165"/>
      <c r="P255" s="166">
        <f>SUM(P256:P257)</f>
        <v>0</v>
      </c>
      <c r="Q255" s="165"/>
      <c r="R255" s="166">
        <f>SUM(R256:R257)</f>
        <v>0</v>
      </c>
      <c r="S255" s="165"/>
      <c r="T255" s="167">
        <f>SUM(T256:T257)</f>
        <v>0</v>
      </c>
      <c r="AR255" s="168" t="s">
        <v>179</v>
      </c>
      <c r="AT255" s="169" t="s">
        <v>73</v>
      </c>
      <c r="AU255" s="169" t="s">
        <v>82</v>
      </c>
      <c r="AY255" s="168" t="s">
        <v>141</v>
      </c>
      <c r="BK255" s="170">
        <f>SUM(BK256:BK257)</f>
        <v>0</v>
      </c>
    </row>
    <row r="256" spans="1:65" s="2" customFormat="1" ht="21.75" customHeight="1">
      <c r="A256" s="34"/>
      <c r="B256" s="35"/>
      <c r="C256" s="173" t="s">
        <v>445</v>
      </c>
      <c r="D256" s="173" t="s">
        <v>144</v>
      </c>
      <c r="E256" s="174" t="s">
        <v>446</v>
      </c>
      <c r="F256" s="175" t="s">
        <v>447</v>
      </c>
      <c r="G256" s="176" t="s">
        <v>227</v>
      </c>
      <c r="H256" s="177">
        <v>1</v>
      </c>
      <c r="I256" s="178"/>
      <c r="J256" s="177">
        <f>ROUND((ROUND(I256,2))*(ROUND(H256,2)),2)</f>
        <v>0</v>
      </c>
      <c r="K256" s="175" t="s">
        <v>148</v>
      </c>
      <c r="L256" s="39"/>
      <c r="M256" s="179" t="s">
        <v>18</v>
      </c>
      <c r="N256" s="180" t="s">
        <v>45</v>
      </c>
      <c r="O256" s="64"/>
      <c r="P256" s="181">
        <f>O256*H256</f>
        <v>0</v>
      </c>
      <c r="Q256" s="181">
        <v>0</v>
      </c>
      <c r="R256" s="181">
        <f>Q256*H256</f>
        <v>0</v>
      </c>
      <c r="S256" s="181">
        <v>0</v>
      </c>
      <c r="T256" s="182">
        <f>S256*H256</f>
        <v>0</v>
      </c>
      <c r="U256" s="34"/>
      <c r="V256" s="34"/>
      <c r="W256" s="34"/>
      <c r="X256" s="34"/>
      <c r="Y256" s="34"/>
      <c r="Z256" s="34"/>
      <c r="AA256" s="34"/>
      <c r="AB256" s="34"/>
      <c r="AC256" s="34"/>
      <c r="AD256" s="34"/>
      <c r="AE256" s="34"/>
      <c r="AR256" s="183" t="s">
        <v>448</v>
      </c>
      <c r="AT256" s="183" t="s">
        <v>144</v>
      </c>
      <c r="AU256" s="183" t="s">
        <v>84</v>
      </c>
      <c r="AY256" s="17" t="s">
        <v>141</v>
      </c>
      <c r="BE256" s="184">
        <f>IF(N256="základní",J256,0)</f>
        <v>0</v>
      </c>
      <c r="BF256" s="184">
        <f>IF(N256="snížená",J256,0)</f>
        <v>0</v>
      </c>
      <c r="BG256" s="184">
        <f>IF(N256="zákl. přenesená",J256,0)</f>
        <v>0</v>
      </c>
      <c r="BH256" s="184">
        <f>IF(N256="sníž. přenesená",J256,0)</f>
        <v>0</v>
      </c>
      <c r="BI256" s="184">
        <f>IF(N256="nulová",J256,0)</f>
        <v>0</v>
      </c>
      <c r="BJ256" s="17" t="s">
        <v>82</v>
      </c>
      <c r="BK256" s="184">
        <f>ROUND((ROUND(I256,2))*(ROUND(H256,2)),2)</f>
        <v>0</v>
      </c>
      <c r="BL256" s="17" t="s">
        <v>448</v>
      </c>
      <c r="BM256" s="183" t="s">
        <v>449</v>
      </c>
    </row>
    <row r="257" spans="1:65" s="2" customFormat="1">
      <c r="A257" s="34"/>
      <c r="B257" s="35"/>
      <c r="C257" s="36"/>
      <c r="D257" s="185" t="s">
        <v>151</v>
      </c>
      <c r="E257" s="36"/>
      <c r="F257" s="186" t="s">
        <v>450</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151</v>
      </c>
      <c r="AU257" s="17" t="s">
        <v>84</v>
      </c>
    </row>
    <row r="258" spans="1:65" s="12" customFormat="1" ht="22.9" customHeight="1">
      <c r="B258" s="157"/>
      <c r="C258" s="158"/>
      <c r="D258" s="159" t="s">
        <v>73</v>
      </c>
      <c r="E258" s="171" t="s">
        <v>451</v>
      </c>
      <c r="F258" s="171" t="s">
        <v>452</v>
      </c>
      <c r="G258" s="158"/>
      <c r="H258" s="158"/>
      <c r="I258" s="161"/>
      <c r="J258" s="172">
        <f>BK258</f>
        <v>0</v>
      </c>
      <c r="K258" s="158"/>
      <c r="L258" s="163"/>
      <c r="M258" s="164"/>
      <c r="N258" s="165"/>
      <c r="O258" s="165"/>
      <c r="P258" s="166">
        <f>SUM(P259:P261)</f>
        <v>0</v>
      </c>
      <c r="Q258" s="165"/>
      <c r="R258" s="166">
        <f>SUM(R259:R261)</f>
        <v>0</v>
      </c>
      <c r="S258" s="165"/>
      <c r="T258" s="167">
        <f>SUM(T259:T261)</f>
        <v>0</v>
      </c>
      <c r="AR258" s="168" t="s">
        <v>179</v>
      </c>
      <c r="AT258" s="169" t="s">
        <v>73</v>
      </c>
      <c r="AU258" s="169" t="s">
        <v>82</v>
      </c>
      <c r="AY258" s="168" t="s">
        <v>141</v>
      </c>
      <c r="BK258" s="170">
        <f>SUM(BK259:BK261)</f>
        <v>0</v>
      </c>
    </row>
    <row r="259" spans="1:65" s="2" customFormat="1" ht="16.5" customHeight="1">
      <c r="A259" s="34"/>
      <c r="B259" s="35"/>
      <c r="C259" s="173" t="s">
        <v>453</v>
      </c>
      <c r="D259" s="173" t="s">
        <v>144</v>
      </c>
      <c r="E259" s="174" t="s">
        <v>454</v>
      </c>
      <c r="F259" s="175" t="s">
        <v>452</v>
      </c>
      <c r="G259" s="176" t="s">
        <v>227</v>
      </c>
      <c r="H259" s="177">
        <v>1</v>
      </c>
      <c r="I259" s="178"/>
      <c r="J259" s="177">
        <f>ROUND((ROUND(I259,2))*(ROUND(H259,2)),2)</f>
        <v>0</v>
      </c>
      <c r="K259" s="175" t="s">
        <v>148</v>
      </c>
      <c r="L259" s="39"/>
      <c r="M259" s="179" t="s">
        <v>18</v>
      </c>
      <c r="N259" s="180" t="s">
        <v>45</v>
      </c>
      <c r="O259" s="64"/>
      <c r="P259" s="181">
        <f>O259*H259</f>
        <v>0</v>
      </c>
      <c r="Q259" s="181">
        <v>0</v>
      </c>
      <c r="R259" s="181">
        <f>Q259*H259</f>
        <v>0</v>
      </c>
      <c r="S259" s="181">
        <v>0</v>
      </c>
      <c r="T259" s="182">
        <f>S259*H259</f>
        <v>0</v>
      </c>
      <c r="U259" s="34"/>
      <c r="V259" s="34"/>
      <c r="W259" s="34"/>
      <c r="X259" s="34"/>
      <c r="Y259" s="34"/>
      <c r="Z259" s="34"/>
      <c r="AA259" s="34"/>
      <c r="AB259" s="34"/>
      <c r="AC259" s="34"/>
      <c r="AD259" s="34"/>
      <c r="AE259" s="34"/>
      <c r="AR259" s="183" t="s">
        <v>448</v>
      </c>
      <c r="AT259" s="183" t="s">
        <v>144</v>
      </c>
      <c r="AU259" s="183" t="s">
        <v>84</v>
      </c>
      <c r="AY259" s="17" t="s">
        <v>141</v>
      </c>
      <c r="BE259" s="184">
        <f>IF(N259="základní",J259,0)</f>
        <v>0</v>
      </c>
      <c r="BF259" s="184">
        <f>IF(N259="snížená",J259,0)</f>
        <v>0</v>
      </c>
      <c r="BG259" s="184">
        <f>IF(N259="zákl. přenesená",J259,0)</f>
        <v>0</v>
      </c>
      <c r="BH259" s="184">
        <f>IF(N259="sníž. přenesená",J259,0)</f>
        <v>0</v>
      </c>
      <c r="BI259" s="184">
        <f>IF(N259="nulová",J259,0)</f>
        <v>0</v>
      </c>
      <c r="BJ259" s="17" t="s">
        <v>82</v>
      </c>
      <c r="BK259" s="184">
        <f>ROUND((ROUND(I259,2))*(ROUND(H259,2)),2)</f>
        <v>0</v>
      </c>
      <c r="BL259" s="17" t="s">
        <v>448</v>
      </c>
      <c r="BM259" s="183" t="s">
        <v>455</v>
      </c>
    </row>
    <row r="260" spans="1:65" s="2" customFormat="1">
      <c r="A260" s="34"/>
      <c r="B260" s="35"/>
      <c r="C260" s="36"/>
      <c r="D260" s="185" t="s">
        <v>151</v>
      </c>
      <c r="E260" s="36"/>
      <c r="F260" s="186" t="s">
        <v>456</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151</v>
      </c>
      <c r="AU260" s="17" t="s">
        <v>84</v>
      </c>
    </row>
    <row r="261" spans="1:65" s="2" customFormat="1" ht="87.75">
      <c r="A261" s="34"/>
      <c r="B261" s="35"/>
      <c r="C261" s="36"/>
      <c r="D261" s="192" t="s">
        <v>376</v>
      </c>
      <c r="E261" s="36"/>
      <c r="F261" s="233" t="s">
        <v>457</v>
      </c>
      <c r="G261" s="36"/>
      <c r="H261" s="36"/>
      <c r="I261" s="187"/>
      <c r="J261" s="36"/>
      <c r="K261" s="36"/>
      <c r="L261" s="39"/>
      <c r="M261" s="188"/>
      <c r="N261" s="189"/>
      <c r="O261" s="64"/>
      <c r="P261" s="64"/>
      <c r="Q261" s="64"/>
      <c r="R261" s="64"/>
      <c r="S261" s="64"/>
      <c r="T261" s="65"/>
      <c r="U261" s="34"/>
      <c r="V261" s="34"/>
      <c r="W261" s="34"/>
      <c r="X261" s="34"/>
      <c r="Y261" s="34"/>
      <c r="Z261" s="34"/>
      <c r="AA261" s="34"/>
      <c r="AB261" s="34"/>
      <c r="AC261" s="34"/>
      <c r="AD261" s="34"/>
      <c r="AE261" s="34"/>
      <c r="AT261" s="17" t="s">
        <v>376</v>
      </c>
      <c r="AU261" s="17" t="s">
        <v>84</v>
      </c>
    </row>
    <row r="262" spans="1:65" s="12" customFormat="1" ht="22.9" customHeight="1">
      <c r="B262" s="157"/>
      <c r="C262" s="158"/>
      <c r="D262" s="159" t="s">
        <v>73</v>
      </c>
      <c r="E262" s="171" t="s">
        <v>458</v>
      </c>
      <c r="F262" s="171" t="s">
        <v>459</v>
      </c>
      <c r="G262" s="158"/>
      <c r="H262" s="158"/>
      <c r="I262" s="161"/>
      <c r="J262" s="172">
        <f>BK262</f>
        <v>0</v>
      </c>
      <c r="K262" s="158"/>
      <c r="L262" s="163"/>
      <c r="M262" s="164"/>
      <c r="N262" s="165"/>
      <c r="O262" s="165"/>
      <c r="P262" s="166">
        <f>SUM(P263:P264)</f>
        <v>0</v>
      </c>
      <c r="Q262" s="165"/>
      <c r="R262" s="166">
        <f>SUM(R263:R264)</f>
        <v>0</v>
      </c>
      <c r="S262" s="165"/>
      <c r="T262" s="167">
        <f>SUM(T263:T264)</f>
        <v>0</v>
      </c>
      <c r="AR262" s="168" t="s">
        <v>179</v>
      </c>
      <c r="AT262" s="169" t="s">
        <v>73</v>
      </c>
      <c r="AU262" s="169" t="s">
        <v>82</v>
      </c>
      <c r="AY262" s="168" t="s">
        <v>141</v>
      </c>
      <c r="BK262" s="170">
        <f>SUM(BK263:BK264)</f>
        <v>0</v>
      </c>
    </row>
    <row r="263" spans="1:65" s="2" customFormat="1" ht="16.5" customHeight="1">
      <c r="A263" s="34"/>
      <c r="B263" s="35"/>
      <c r="C263" s="173" t="s">
        <v>460</v>
      </c>
      <c r="D263" s="173" t="s">
        <v>144</v>
      </c>
      <c r="E263" s="174" t="s">
        <v>461</v>
      </c>
      <c r="F263" s="175" t="s">
        <v>462</v>
      </c>
      <c r="G263" s="176" t="s">
        <v>227</v>
      </c>
      <c r="H263" s="177">
        <v>1</v>
      </c>
      <c r="I263" s="178"/>
      <c r="J263" s="177">
        <f>ROUND((ROUND(I263,2))*(ROUND(H263,2)),2)</f>
        <v>0</v>
      </c>
      <c r="K263" s="175" t="s">
        <v>148</v>
      </c>
      <c r="L263" s="39"/>
      <c r="M263" s="179" t="s">
        <v>18</v>
      </c>
      <c r="N263" s="180" t="s">
        <v>45</v>
      </c>
      <c r="O263" s="64"/>
      <c r="P263" s="181">
        <f>O263*H263</f>
        <v>0</v>
      </c>
      <c r="Q263" s="181">
        <v>0</v>
      </c>
      <c r="R263" s="181">
        <f>Q263*H263</f>
        <v>0</v>
      </c>
      <c r="S263" s="181">
        <v>0</v>
      </c>
      <c r="T263" s="182">
        <f>S263*H263</f>
        <v>0</v>
      </c>
      <c r="U263" s="34"/>
      <c r="V263" s="34"/>
      <c r="W263" s="34"/>
      <c r="X263" s="34"/>
      <c r="Y263" s="34"/>
      <c r="Z263" s="34"/>
      <c r="AA263" s="34"/>
      <c r="AB263" s="34"/>
      <c r="AC263" s="34"/>
      <c r="AD263" s="34"/>
      <c r="AE263" s="34"/>
      <c r="AR263" s="183" t="s">
        <v>448</v>
      </c>
      <c r="AT263" s="183" t="s">
        <v>144</v>
      </c>
      <c r="AU263" s="183" t="s">
        <v>84</v>
      </c>
      <c r="AY263" s="17" t="s">
        <v>141</v>
      </c>
      <c r="BE263" s="184">
        <f>IF(N263="základní",J263,0)</f>
        <v>0</v>
      </c>
      <c r="BF263" s="184">
        <f>IF(N263="snížená",J263,0)</f>
        <v>0</v>
      </c>
      <c r="BG263" s="184">
        <f>IF(N263="zákl. přenesená",J263,0)</f>
        <v>0</v>
      </c>
      <c r="BH263" s="184">
        <f>IF(N263="sníž. přenesená",J263,0)</f>
        <v>0</v>
      </c>
      <c r="BI263" s="184">
        <f>IF(N263="nulová",J263,0)</f>
        <v>0</v>
      </c>
      <c r="BJ263" s="17" t="s">
        <v>82</v>
      </c>
      <c r="BK263" s="184">
        <f>ROUND((ROUND(I263,2))*(ROUND(H263,2)),2)</f>
        <v>0</v>
      </c>
      <c r="BL263" s="17" t="s">
        <v>448</v>
      </c>
      <c r="BM263" s="183" t="s">
        <v>463</v>
      </c>
    </row>
    <row r="264" spans="1:65" s="2" customFormat="1">
      <c r="A264" s="34"/>
      <c r="B264" s="35"/>
      <c r="C264" s="36"/>
      <c r="D264" s="185" t="s">
        <v>151</v>
      </c>
      <c r="E264" s="36"/>
      <c r="F264" s="186" t="s">
        <v>464</v>
      </c>
      <c r="G264" s="36"/>
      <c r="H264" s="36"/>
      <c r="I264" s="187"/>
      <c r="J264" s="36"/>
      <c r="K264" s="36"/>
      <c r="L264" s="39"/>
      <c r="M264" s="188"/>
      <c r="N264" s="189"/>
      <c r="O264" s="64"/>
      <c r="P264" s="64"/>
      <c r="Q264" s="64"/>
      <c r="R264" s="64"/>
      <c r="S264" s="64"/>
      <c r="T264" s="65"/>
      <c r="U264" s="34"/>
      <c r="V264" s="34"/>
      <c r="W264" s="34"/>
      <c r="X264" s="34"/>
      <c r="Y264" s="34"/>
      <c r="Z264" s="34"/>
      <c r="AA264" s="34"/>
      <c r="AB264" s="34"/>
      <c r="AC264" s="34"/>
      <c r="AD264" s="34"/>
      <c r="AE264" s="34"/>
      <c r="AT264" s="17" t="s">
        <v>151</v>
      </c>
      <c r="AU264" s="17" t="s">
        <v>84</v>
      </c>
    </row>
    <row r="265" spans="1:65" s="12" customFormat="1" ht="22.9" customHeight="1">
      <c r="B265" s="157"/>
      <c r="C265" s="158"/>
      <c r="D265" s="159" t="s">
        <v>73</v>
      </c>
      <c r="E265" s="171" t="s">
        <v>465</v>
      </c>
      <c r="F265" s="171" t="s">
        <v>466</v>
      </c>
      <c r="G265" s="158"/>
      <c r="H265" s="158"/>
      <c r="I265" s="161"/>
      <c r="J265" s="172">
        <f>BK265</f>
        <v>0</v>
      </c>
      <c r="K265" s="158"/>
      <c r="L265" s="163"/>
      <c r="M265" s="164"/>
      <c r="N265" s="165"/>
      <c r="O265" s="165"/>
      <c r="P265" s="166">
        <f>SUM(P266:P268)</f>
        <v>0</v>
      </c>
      <c r="Q265" s="165"/>
      <c r="R265" s="166">
        <f>SUM(R266:R268)</f>
        <v>0</v>
      </c>
      <c r="S265" s="165"/>
      <c r="T265" s="167">
        <f>SUM(T266:T268)</f>
        <v>0</v>
      </c>
      <c r="AR265" s="168" t="s">
        <v>179</v>
      </c>
      <c r="AT265" s="169" t="s">
        <v>73</v>
      </c>
      <c r="AU265" s="169" t="s">
        <v>82</v>
      </c>
      <c r="AY265" s="168" t="s">
        <v>141</v>
      </c>
      <c r="BK265" s="170">
        <f>SUM(BK266:BK268)</f>
        <v>0</v>
      </c>
    </row>
    <row r="266" spans="1:65" s="2" customFormat="1" ht="16.5" customHeight="1">
      <c r="A266" s="34"/>
      <c r="B266" s="35"/>
      <c r="C266" s="173" t="s">
        <v>467</v>
      </c>
      <c r="D266" s="173" t="s">
        <v>144</v>
      </c>
      <c r="E266" s="174" t="s">
        <v>468</v>
      </c>
      <c r="F266" s="175" t="s">
        <v>466</v>
      </c>
      <c r="G266" s="176" t="s">
        <v>227</v>
      </c>
      <c r="H266" s="177">
        <v>1</v>
      </c>
      <c r="I266" s="178"/>
      <c r="J266" s="177">
        <f>ROUND((ROUND(I266,2))*(ROUND(H266,2)),2)</f>
        <v>0</v>
      </c>
      <c r="K266" s="175" t="s">
        <v>148</v>
      </c>
      <c r="L266" s="39"/>
      <c r="M266" s="179" t="s">
        <v>18</v>
      </c>
      <c r="N266" s="180" t="s">
        <v>45</v>
      </c>
      <c r="O266" s="64"/>
      <c r="P266" s="181">
        <f>O266*H266</f>
        <v>0</v>
      </c>
      <c r="Q266" s="181">
        <v>0</v>
      </c>
      <c r="R266" s="181">
        <f>Q266*H266</f>
        <v>0</v>
      </c>
      <c r="S266" s="181">
        <v>0</v>
      </c>
      <c r="T266" s="182">
        <f>S266*H266</f>
        <v>0</v>
      </c>
      <c r="U266" s="34"/>
      <c r="V266" s="34"/>
      <c r="W266" s="34"/>
      <c r="X266" s="34"/>
      <c r="Y266" s="34"/>
      <c r="Z266" s="34"/>
      <c r="AA266" s="34"/>
      <c r="AB266" s="34"/>
      <c r="AC266" s="34"/>
      <c r="AD266" s="34"/>
      <c r="AE266" s="34"/>
      <c r="AR266" s="183" t="s">
        <v>448</v>
      </c>
      <c r="AT266" s="183" t="s">
        <v>144</v>
      </c>
      <c r="AU266" s="183" t="s">
        <v>84</v>
      </c>
      <c r="AY266" s="17" t="s">
        <v>141</v>
      </c>
      <c r="BE266" s="184">
        <f>IF(N266="základní",J266,0)</f>
        <v>0</v>
      </c>
      <c r="BF266" s="184">
        <f>IF(N266="snížená",J266,0)</f>
        <v>0</v>
      </c>
      <c r="BG266" s="184">
        <f>IF(N266="zákl. přenesená",J266,0)</f>
        <v>0</v>
      </c>
      <c r="BH266" s="184">
        <f>IF(N266="sníž. přenesená",J266,0)</f>
        <v>0</v>
      </c>
      <c r="BI266" s="184">
        <f>IF(N266="nulová",J266,0)</f>
        <v>0</v>
      </c>
      <c r="BJ266" s="17" t="s">
        <v>82</v>
      </c>
      <c r="BK266" s="184">
        <f>ROUND((ROUND(I266,2))*(ROUND(H266,2)),2)</f>
        <v>0</v>
      </c>
      <c r="BL266" s="17" t="s">
        <v>448</v>
      </c>
      <c r="BM266" s="183" t="s">
        <v>469</v>
      </c>
    </row>
    <row r="267" spans="1:65" s="2" customFormat="1">
      <c r="A267" s="34"/>
      <c r="B267" s="35"/>
      <c r="C267" s="36"/>
      <c r="D267" s="185" t="s">
        <v>151</v>
      </c>
      <c r="E267" s="36"/>
      <c r="F267" s="186" t="s">
        <v>470</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151</v>
      </c>
      <c r="AU267" s="17" t="s">
        <v>84</v>
      </c>
    </row>
    <row r="268" spans="1:65" s="2" customFormat="1" ht="97.5">
      <c r="A268" s="34"/>
      <c r="B268" s="35"/>
      <c r="C268" s="36"/>
      <c r="D268" s="192" t="s">
        <v>376</v>
      </c>
      <c r="E268" s="36"/>
      <c r="F268" s="233" t="s">
        <v>471</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376</v>
      </c>
      <c r="AU268" s="17" t="s">
        <v>84</v>
      </c>
    </row>
    <row r="269" spans="1:65" s="12" customFormat="1" ht="22.9" customHeight="1">
      <c r="B269" s="157"/>
      <c r="C269" s="158"/>
      <c r="D269" s="159" t="s">
        <v>73</v>
      </c>
      <c r="E269" s="171" t="s">
        <v>472</v>
      </c>
      <c r="F269" s="171" t="s">
        <v>473</v>
      </c>
      <c r="G269" s="158"/>
      <c r="H269" s="158"/>
      <c r="I269" s="161"/>
      <c r="J269" s="172">
        <f>BK269</f>
        <v>0</v>
      </c>
      <c r="K269" s="158"/>
      <c r="L269" s="163"/>
      <c r="M269" s="164"/>
      <c r="N269" s="165"/>
      <c r="O269" s="165"/>
      <c r="P269" s="166">
        <f>SUM(P270:P283)</f>
        <v>0</v>
      </c>
      <c r="Q269" s="165"/>
      <c r="R269" s="166">
        <f>SUM(R270:R283)</f>
        <v>0</v>
      </c>
      <c r="S269" s="165"/>
      <c r="T269" s="167">
        <f>SUM(T270:T283)</f>
        <v>0</v>
      </c>
      <c r="AR269" s="168" t="s">
        <v>179</v>
      </c>
      <c r="AT269" s="169" t="s">
        <v>73</v>
      </c>
      <c r="AU269" s="169" t="s">
        <v>82</v>
      </c>
      <c r="AY269" s="168" t="s">
        <v>141</v>
      </c>
      <c r="BK269" s="170">
        <f>SUM(BK270:BK283)</f>
        <v>0</v>
      </c>
    </row>
    <row r="270" spans="1:65" s="2" customFormat="1" ht="33" customHeight="1">
      <c r="A270" s="34"/>
      <c r="B270" s="35"/>
      <c r="C270" s="173" t="s">
        <v>474</v>
      </c>
      <c r="D270" s="173" t="s">
        <v>144</v>
      </c>
      <c r="E270" s="174" t="s">
        <v>475</v>
      </c>
      <c r="F270" s="175" t="s">
        <v>476</v>
      </c>
      <c r="G270" s="176" t="s">
        <v>227</v>
      </c>
      <c r="H270" s="177">
        <v>1</v>
      </c>
      <c r="I270" s="178"/>
      <c r="J270" s="177">
        <f>ROUND((ROUND(I270,2))*(ROUND(H270,2)),2)</f>
        <v>0</v>
      </c>
      <c r="K270" s="175" t="s">
        <v>211</v>
      </c>
      <c r="L270" s="39"/>
      <c r="M270" s="179" t="s">
        <v>18</v>
      </c>
      <c r="N270" s="180" t="s">
        <v>45</v>
      </c>
      <c r="O270" s="64"/>
      <c r="P270" s="181">
        <f>O270*H270</f>
        <v>0</v>
      </c>
      <c r="Q270" s="181">
        <v>0</v>
      </c>
      <c r="R270" s="181">
        <f>Q270*H270</f>
        <v>0</v>
      </c>
      <c r="S270" s="181">
        <v>0</v>
      </c>
      <c r="T270" s="182">
        <f>S270*H270</f>
        <v>0</v>
      </c>
      <c r="U270" s="34"/>
      <c r="V270" s="34"/>
      <c r="W270" s="34"/>
      <c r="X270" s="34"/>
      <c r="Y270" s="34"/>
      <c r="Z270" s="34"/>
      <c r="AA270" s="34"/>
      <c r="AB270" s="34"/>
      <c r="AC270" s="34"/>
      <c r="AD270" s="34"/>
      <c r="AE270" s="34"/>
      <c r="AR270" s="183" t="s">
        <v>448</v>
      </c>
      <c r="AT270" s="183" t="s">
        <v>144</v>
      </c>
      <c r="AU270" s="183" t="s">
        <v>84</v>
      </c>
      <c r="AY270" s="17" t="s">
        <v>141</v>
      </c>
      <c r="BE270" s="184">
        <f>IF(N270="základní",J270,0)</f>
        <v>0</v>
      </c>
      <c r="BF270" s="184">
        <f>IF(N270="snížená",J270,0)</f>
        <v>0</v>
      </c>
      <c r="BG270" s="184">
        <f>IF(N270="zákl. přenesená",J270,0)</f>
        <v>0</v>
      </c>
      <c r="BH270" s="184">
        <f>IF(N270="sníž. přenesená",J270,0)</f>
        <v>0</v>
      </c>
      <c r="BI270" s="184">
        <f>IF(N270="nulová",J270,0)</f>
        <v>0</v>
      </c>
      <c r="BJ270" s="17" t="s">
        <v>82</v>
      </c>
      <c r="BK270" s="184">
        <f>ROUND((ROUND(I270,2))*(ROUND(H270,2)),2)</f>
        <v>0</v>
      </c>
      <c r="BL270" s="17" t="s">
        <v>448</v>
      </c>
      <c r="BM270" s="183" t="s">
        <v>477</v>
      </c>
    </row>
    <row r="271" spans="1:65" s="2" customFormat="1" ht="68.25">
      <c r="A271" s="34"/>
      <c r="B271" s="35"/>
      <c r="C271" s="36"/>
      <c r="D271" s="192" t="s">
        <v>376</v>
      </c>
      <c r="E271" s="36"/>
      <c r="F271" s="233" t="s">
        <v>478</v>
      </c>
      <c r="G271" s="36"/>
      <c r="H271" s="36"/>
      <c r="I271" s="187"/>
      <c r="J271" s="36"/>
      <c r="K271" s="36"/>
      <c r="L271" s="39"/>
      <c r="M271" s="188"/>
      <c r="N271" s="189"/>
      <c r="O271" s="64"/>
      <c r="P271" s="64"/>
      <c r="Q271" s="64"/>
      <c r="R271" s="64"/>
      <c r="S271" s="64"/>
      <c r="T271" s="65"/>
      <c r="U271" s="34"/>
      <c r="V271" s="34"/>
      <c r="W271" s="34"/>
      <c r="X271" s="34"/>
      <c r="Y271" s="34"/>
      <c r="Z271" s="34"/>
      <c r="AA271" s="34"/>
      <c r="AB271" s="34"/>
      <c r="AC271" s="34"/>
      <c r="AD271" s="34"/>
      <c r="AE271" s="34"/>
      <c r="AT271" s="17" t="s">
        <v>376</v>
      </c>
      <c r="AU271" s="17" t="s">
        <v>84</v>
      </c>
    </row>
    <row r="272" spans="1:65" s="2" customFormat="1" ht="16.5" customHeight="1">
      <c r="A272" s="34"/>
      <c r="B272" s="35"/>
      <c r="C272" s="173" t="s">
        <v>479</v>
      </c>
      <c r="D272" s="173" t="s">
        <v>144</v>
      </c>
      <c r="E272" s="174" t="s">
        <v>480</v>
      </c>
      <c r="F272" s="175" t="s">
        <v>481</v>
      </c>
      <c r="G272" s="176" t="s">
        <v>227</v>
      </c>
      <c r="H272" s="177">
        <v>1</v>
      </c>
      <c r="I272" s="178"/>
      <c r="J272" s="177">
        <f>ROUND((ROUND(I272,2))*(ROUND(H272,2)),2)</f>
        <v>0</v>
      </c>
      <c r="K272" s="175" t="s">
        <v>148</v>
      </c>
      <c r="L272" s="39"/>
      <c r="M272" s="179" t="s">
        <v>18</v>
      </c>
      <c r="N272" s="180" t="s">
        <v>45</v>
      </c>
      <c r="O272" s="64"/>
      <c r="P272" s="181">
        <f>O272*H272</f>
        <v>0</v>
      </c>
      <c r="Q272" s="181">
        <v>0</v>
      </c>
      <c r="R272" s="181">
        <f>Q272*H272</f>
        <v>0</v>
      </c>
      <c r="S272" s="181">
        <v>0</v>
      </c>
      <c r="T272" s="182">
        <f>S272*H272</f>
        <v>0</v>
      </c>
      <c r="U272" s="34"/>
      <c r="V272" s="34"/>
      <c r="W272" s="34"/>
      <c r="X272" s="34"/>
      <c r="Y272" s="34"/>
      <c r="Z272" s="34"/>
      <c r="AA272" s="34"/>
      <c r="AB272" s="34"/>
      <c r="AC272" s="34"/>
      <c r="AD272" s="34"/>
      <c r="AE272" s="34"/>
      <c r="AR272" s="183" t="s">
        <v>448</v>
      </c>
      <c r="AT272" s="183" t="s">
        <v>144</v>
      </c>
      <c r="AU272" s="183" t="s">
        <v>84</v>
      </c>
      <c r="AY272" s="17" t="s">
        <v>141</v>
      </c>
      <c r="BE272" s="184">
        <f>IF(N272="základní",J272,0)</f>
        <v>0</v>
      </c>
      <c r="BF272" s="184">
        <f>IF(N272="snížená",J272,0)</f>
        <v>0</v>
      </c>
      <c r="BG272" s="184">
        <f>IF(N272="zákl. přenesená",J272,0)</f>
        <v>0</v>
      </c>
      <c r="BH272" s="184">
        <f>IF(N272="sníž. přenesená",J272,0)</f>
        <v>0</v>
      </c>
      <c r="BI272" s="184">
        <f>IF(N272="nulová",J272,0)</f>
        <v>0</v>
      </c>
      <c r="BJ272" s="17" t="s">
        <v>82</v>
      </c>
      <c r="BK272" s="184">
        <f>ROUND((ROUND(I272,2))*(ROUND(H272,2)),2)</f>
        <v>0</v>
      </c>
      <c r="BL272" s="17" t="s">
        <v>448</v>
      </c>
      <c r="BM272" s="183" t="s">
        <v>482</v>
      </c>
    </row>
    <row r="273" spans="1:65" s="2" customFormat="1">
      <c r="A273" s="34"/>
      <c r="B273" s="35"/>
      <c r="C273" s="36"/>
      <c r="D273" s="185" t="s">
        <v>151</v>
      </c>
      <c r="E273" s="36"/>
      <c r="F273" s="186" t="s">
        <v>483</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151</v>
      </c>
      <c r="AU273" s="17" t="s">
        <v>84</v>
      </c>
    </row>
    <row r="274" spans="1:65" s="2" customFormat="1" ht="29.25">
      <c r="A274" s="34"/>
      <c r="B274" s="35"/>
      <c r="C274" s="36"/>
      <c r="D274" s="192" t="s">
        <v>376</v>
      </c>
      <c r="E274" s="36"/>
      <c r="F274" s="233" t="s">
        <v>484</v>
      </c>
      <c r="G274" s="36"/>
      <c r="H274" s="36"/>
      <c r="I274" s="187"/>
      <c r="J274" s="36"/>
      <c r="K274" s="36"/>
      <c r="L274" s="39"/>
      <c r="M274" s="188"/>
      <c r="N274" s="189"/>
      <c r="O274" s="64"/>
      <c r="P274" s="64"/>
      <c r="Q274" s="64"/>
      <c r="R274" s="64"/>
      <c r="S274" s="64"/>
      <c r="T274" s="65"/>
      <c r="U274" s="34"/>
      <c r="V274" s="34"/>
      <c r="W274" s="34"/>
      <c r="X274" s="34"/>
      <c r="Y274" s="34"/>
      <c r="Z274" s="34"/>
      <c r="AA274" s="34"/>
      <c r="AB274" s="34"/>
      <c r="AC274" s="34"/>
      <c r="AD274" s="34"/>
      <c r="AE274" s="34"/>
      <c r="AT274" s="17" t="s">
        <v>376</v>
      </c>
      <c r="AU274" s="17" t="s">
        <v>84</v>
      </c>
    </row>
    <row r="275" spans="1:65" s="2" customFormat="1" ht="24.2" customHeight="1">
      <c r="A275" s="34"/>
      <c r="B275" s="35"/>
      <c r="C275" s="173" t="s">
        <v>485</v>
      </c>
      <c r="D275" s="173" t="s">
        <v>144</v>
      </c>
      <c r="E275" s="174" t="s">
        <v>486</v>
      </c>
      <c r="F275" s="175" t="s">
        <v>487</v>
      </c>
      <c r="G275" s="176" t="s">
        <v>227</v>
      </c>
      <c r="H275" s="177">
        <v>1</v>
      </c>
      <c r="I275" s="178"/>
      <c r="J275" s="177">
        <f>ROUND((ROUND(I275,2))*(ROUND(H275,2)),2)</f>
        <v>0</v>
      </c>
      <c r="K275" s="175" t="s">
        <v>148</v>
      </c>
      <c r="L275" s="39"/>
      <c r="M275" s="179" t="s">
        <v>18</v>
      </c>
      <c r="N275" s="180" t="s">
        <v>45</v>
      </c>
      <c r="O275" s="64"/>
      <c r="P275" s="181">
        <f>O275*H275</f>
        <v>0</v>
      </c>
      <c r="Q275" s="181">
        <v>0</v>
      </c>
      <c r="R275" s="181">
        <f>Q275*H275</f>
        <v>0</v>
      </c>
      <c r="S275" s="181">
        <v>0</v>
      </c>
      <c r="T275" s="182">
        <f>S275*H275</f>
        <v>0</v>
      </c>
      <c r="U275" s="34"/>
      <c r="V275" s="34"/>
      <c r="W275" s="34"/>
      <c r="X275" s="34"/>
      <c r="Y275" s="34"/>
      <c r="Z275" s="34"/>
      <c r="AA275" s="34"/>
      <c r="AB275" s="34"/>
      <c r="AC275" s="34"/>
      <c r="AD275" s="34"/>
      <c r="AE275" s="34"/>
      <c r="AR275" s="183" t="s">
        <v>448</v>
      </c>
      <c r="AT275" s="183" t="s">
        <v>144</v>
      </c>
      <c r="AU275" s="183" t="s">
        <v>84</v>
      </c>
      <c r="AY275" s="17" t="s">
        <v>141</v>
      </c>
      <c r="BE275" s="184">
        <f>IF(N275="základní",J275,0)</f>
        <v>0</v>
      </c>
      <c r="BF275" s="184">
        <f>IF(N275="snížená",J275,0)</f>
        <v>0</v>
      </c>
      <c r="BG275" s="184">
        <f>IF(N275="zákl. přenesená",J275,0)</f>
        <v>0</v>
      </c>
      <c r="BH275" s="184">
        <f>IF(N275="sníž. přenesená",J275,0)</f>
        <v>0</v>
      </c>
      <c r="BI275" s="184">
        <f>IF(N275="nulová",J275,0)</f>
        <v>0</v>
      </c>
      <c r="BJ275" s="17" t="s">
        <v>82</v>
      </c>
      <c r="BK275" s="184">
        <f>ROUND((ROUND(I275,2))*(ROUND(H275,2)),2)</f>
        <v>0</v>
      </c>
      <c r="BL275" s="17" t="s">
        <v>448</v>
      </c>
      <c r="BM275" s="183" t="s">
        <v>488</v>
      </c>
    </row>
    <row r="276" spans="1:65" s="2" customFormat="1">
      <c r="A276" s="34"/>
      <c r="B276" s="35"/>
      <c r="C276" s="36"/>
      <c r="D276" s="185" t="s">
        <v>151</v>
      </c>
      <c r="E276" s="36"/>
      <c r="F276" s="186" t="s">
        <v>489</v>
      </c>
      <c r="G276" s="36"/>
      <c r="H276" s="36"/>
      <c r="I276" s="187"/>
      <c r="J276" s="36"/>
      <c r="K276" s="36"/>
      <c r="L276" s="39"/>
      <c r="M276" s="188"/>
      <c r="N276" s="189"/>
      <c r="O276" s="64"/>
      <c r="P276" s="64"/>
      <c r="Q276" s="64"/>
      <c r="R276" s="64"/>
      <c r="S276" s="64"/>
      <c r="T276" s="65"/>
      <c r="U276" s="34"/>
      <c r="V276" s="34"/>
      <c r="W276" s="34"/>
      <c r="X276" s="34"/>
      <c r="Y276" s="34"/>
      <c r="Z276" s="34"/>
      <c r="AA276" s="34"/>
      <c r="AB276" s="34"/>
      <c r="AC276" s="34"/>
      <c r="AD276" s="34"/>
      <c r="AE276" s="34"/>
      <c r="AT276" s="17" t="s">
        <v>151</v>
      </c>
      <c r="AU276" s="17" t="s">
        <v>84</v>
      </c>
    </row>
    <row r="277" spans="1:65" s="2" customFormat="1" ht="39">
      <c r="A277" s="34"/>
      <c r="B277" s="35"/>
      <c r="C277" s="36"/>
      <c r="D277" s="192" t="s">
        <v>376</v>
      </c>
      <c r="E277" s="36"/>
      <c r="F277" s="233" t="s">
        <v>490</v>
      </c>
      <c r="G277" s="36"/>
      <c r="H277" s="36"/>
      <c r="I277" s="187"/>
      <c r="J277" s="36"/>
      <c r="K277" s="36"/>
      <c r="L277" s="39"/>
      <c r="M277" s="188"/>
      <c r="N277" s="189"/>
      <c r="O277" s="64"/>
      <c r="P277" s="64"/>
      <c r="Q277" s="64"/>
      <c r="R277" s="64"/>
      <c r="S277" s="64"/>
      <c r="T277" s="65"/>
      <c r="U277" s="34"/>
      <c r="V277" s="34"/>
      <c r="W277" s="34"/>
      <c r="X277" s="34"/>
      <c r="Y277" s="34"/>
      <c r="Z277" s="34"/>
      <c r="AA277" s="34"/>
      <c r="AB277" s="34"/>
      <c r="AC277" s="34"/>
      <c r="AD277" s="34"/>
      <c r="AE277" s="34"/>
      <c r="AT277" s="17" t="s">
        <v>376</v>
      </c>
      <c r="AU277" s="17" t="s">
        <v>84</v>
      </c>
    </row>
    <row r="278" spans="1:65" s="2" customFormat="1" ht="16.5" customHeight="1">
      <c r="A278" s="34"/>
      <c r="B278" s="35"/>
      <c r="C278" s="173" t="s">
        <v>491</v>
      </c>
      <c r="D278" s="173" t="s">
        <v>144</v>
      </c>
      <c r="E278" s="174" t="s">
        <v>492</v>
      </c>
      <c r="F278" s="175" t="s">
        <v>493</v>
      </c>
      <c r="G278" s="176" t="s">
        <v>227</v>
      </c>
      <c r="H278" s="177">
        <v>1</v>
      </c>
      <c r="I278" s="178"/>
      <c r="J278" s="177">
        <f>ROUND((ROUND(I278,2))*(ROUND(H278,2)),2)</f>
        <v>0</v>
      </c>
      <c r="K278" s="175" t="s">
        <v>148</v>
      </c>
      <c r="L278" s="39"/>
      <c r="M278" s="179" t="s">
        <v>18</v>
      </c>
      <c r="N278" s="180" t="s">
        <v>45</v>
      </c>
      <c r="O278" s="64"/>
      <c r="P278" s="181">
        <f>O278*H278</f>
        <v>0</v>
      </c>
      <c r="Q278" s="181">
        <v>0</v>
      </c>
      <c r="R278" s="181">
        <f>Q278*H278</f>
        <v>0</v>
      </c>
      <c r="S278" s="181">
        <v>0</v>
      </c>
      <c r="T278" s="182">
        <f>S278*H278</f>
        <v>0</v>
      </c>
      <c r="U278" s="34"/>
      <c r="V278" s="34"/>
      <c r="W278" s="34"/>
      <c r="X278" s="34"/>
      <c r="Y278" s="34"/>
      <c r="Z278" s="34"/>
      <c r="AA278" s="34"/>
      <c r="AB278" s="34"/>
      <c r="AC278" s="34"/>
      <c r="AD278" s="34"/>
      <c r="AE278" s="34"/>
      <c r="AR278" s="183" t="s">
        <v>448</v>
      </c>
      <c r="AT278" s="183" t="s">
        <v>144</v>
      </c>
      <c r="AU278" s="183" t="s">
        <v>84</v>
      </c>
      <c r="AY278" s="17" t="s">
        <v>141</v>
      </c>
      <c r="BE278" s="184">
        <f>IF(N278="základní",J278,0)</f>
        <v>0</v>
      </c>
      <c r="BF278" s="184">
        <f>IF(N278="snížená",J278,0)</f>
        <v>0</v>
      </c>
      <c r="BG278" s="184">
        <f>IF(N278="zákl. přenesená",J278,0)</f>
        <v>0</v>
      </c>
      <c r="BH278" s="184">
        <f>IF(N278="sníž. přenesená",J278,0)</f>
        <v>0</v>
      </c>
      <c r="BI278" s="184">
        <f>IF(N278="nulová",J278,0)</f>
        <v>0</v>
      </c>
      <c r="BJ278" s="17" t="s">
        <v>82</v>
      </c>
      <c r="BK278" s="184">
        <f>ROUND((ROUND(I278,2))*(ROUND(H278,2)),2)</f>
        <v>0</v>
      </c>
      <c r="BL278" s="17" t="s">
        <v>448</v>
      </c>
      <c r="BM278" s="183" t="s">
        <v>494</v>
      </c>
    </row>
    <row r="279" spans="1:65" s="2" customFormat="1">
      <c r="A279" s="34"/>
      <c r="B279" s="35"/>
      <c r="C279" s="36"/>
      <c r="D279" s="185" t="s">
        <v>151</v>
      </c>
      <c r="E279" s="36"/>
      <c r="F279" s="186" t="s">
        <v>495</v>
      </c>
      <c r="G279" s="36"/>
      <c r="H279" s="36"/>
      <c r="I279" s="187"/>
      <c r="J279" s="36"/>
      <c r="K279" s="36"/>
      <c r="L279" s="39"/>
      <c r="M279" s="188"/>
      <c r="N279" s="189"/>
      <c r="O279" s="64"/>
      <c r="P279" s="64"/>
      <c r="Q279" s="64"/>
      <c r="R279" s="64"/>
      <c r="S279" s="64"/>
      <c r="T279" s="65"/>
      <c r="U279" s="34"/>
      <c r="V279" s="34"/>
      <c r="W279" s="34"/>
      <c r="X279" s="34"/>
      <c r="Y279" s="34"/>
      <c r="Z279" s="34"/>
      <c r="AA279" s="34"/>
      <c r="AB279" s="34"/>
      <c r="AC279" s="34"/>
      <c r="AD279" s="34"/>
      <c r="AE279" s="34"/>
      <c r="AT279" s="17" t="s">
        <v>151</v>
      </c>
      <c r="AU279" s="17" t="s">
        <v>84</v>
      </c>
    </row>
    <row r="280" spans="1:65" s="2" customFormat="1" ht="87.75">
      <c r="A280" s="34"/>
      <c r="B280" s="35"/>
      <c r="C280" s="36"/>
      <c r="D280" s="192" t="s">
        <v>376</v>
      </c>
      <c r="E280" s="36"/>
      <c r="F280" s="233" t="s">
        <v>496</v>
      </c>
      <c r="G280" s="36"/>
      <c r="H280" s="36"/>
      <c r="I280" s="187"/>
      <c r="J280" s="36"/>
      <c r="K280" s="36"/>
      <c r="L280" s="39"/>
      <c r="M280" s="188"/>
      <c r="N280" s="189"/>
      <c r="O280" s="64"/>
      <c r="P280" s="64"/>
      <c r="Q280" s="64"/>
      <c r="R280" s="64"/>
      <c r="S280" s="64"/>
      <c r="T280" s="65"/>
      <c r="U280" s="34"/>
      <c r="V280" s="34"/>
      <c r="W280" s="34"/>
      <c r="X280" s="34"/>
      <c r="Y280" s="34"/>
      <c r="Z280" s="34"/>
      <c r="AA280" s="34"/>
      <c r="AB280" s="34"/>
      <c r="AC280" s="34"/>
      <c r="AD280" s="34"/>
      <c r="AE280" s="34"/>
      <c r="AT280" s="17" t="s">
        <v>376</v>
      </c>
      <c r="AU280" s="17" t="s">
        <v>84</v>
      </c>
    </row>
    <row r="281" spans="1:65" s="2" customFormat="1" ht="16.5" customHeight="1">
      <c r="A281" s="34"/>
      <c r="B281" s="35"/>
      <c r="C281" s="173" t="s">
        <v>497</v>
      </c>
      <c r="D281" s="173" t="s">
        <v>144</v>
      </c>
      <c r="E281" s="174" t="s">
        <v>498</v>
      </c>
      <c r="F281" s="175" t="s">
        <v>499</v>
      </c>
      <c r="G281" s="176" t="s">
        <v>227</v>
      </c>
      <c r="H281" s="177">
        <v>1</v>
      </c>
      <c r="I281" s="178"/>
      <c r="J281" s="177">
        <f>ROUND((ROUND(I281,2))*(ROUND(H281,2)),2)</f>
        <v>0</v>
      </c>
      <c r="K281" s="175" t="s">
        <v>148</v>
      </c>
      <c r="L281" s="39"/>
      <c r="M281" s="179" t="s">
        <v>18</v>
      </c>
      <c r="N281" s="180" t="s">
        <v>45</v>
      </c>
      <c r="O281" s="64"/>
      <c r="P281" s="181">
        <f>O281*H281</f>
        <v>0</v>
      </c>
      <c r="Q281" s="181">
        <v>0</v>
      </c>
      <c r="R281" s="181">
        <f>Q281*H281</f>
        <v>0</v>
      </c>
      <c r="S281" s="181">
        <v>0</v>
      </c>
      <c r="T281" s="182">
        <f>S281*H281</f>
        <v>0</v>
      </c>
      <c r="U281" s="34"/>
      <c r="V281" s="34"/>
      <c r="W281" s="34"/>
      <c r="X281" s="34"/>
      <c r="Y281" s="34"/>
      <c r="Z281" s="34"/>
      <c r="AA281" s="34"/>
      <c r="AB281" s="34"/>
      <c r="AC281" s="34"/>
      <c r="AD281" s="34"/>
      <c r="AE281" s="34"/>
      <c r="AR281" s="183" t="s">
        <v>448</v>
      </c>
      <c r="AT281" s="183" t="s">
        <v>144</v>
      </c>
      <c r="AU281" s="183" t="s">
        <v>84</v>
      </c>
      <c r="AY281" s="17" t="s">
        <v>141</v>
      </c>
      <c r="BE281" s="184">
        <f>IF(N281="základní",J281,0)</f>
        <v>0</v>
      </c>
      <c r="BF281" s="184">
        <f>IF(N281="snížená",J281,0)</f>
        <v>0</v>
      </c>
      <c r="BG281" s="184">
        <f>IF(N281="zákl. přenesená",J281,0)</f>
        <v>0</v>
      </c>
      <c r="BH281" s="184">
        <f>IF(N281="sníž. přenesená",J281,0)</f>
        <v>0</v>
      </c>
      <c r="BI281" s="184">
        <f>IF(N281="nulová",J281,0)</f>
        <v>0</v>
      </c>
      <c r="BJ281" s="17" t="s">
        <v>82</v>
      </c>
      <c r="BK281" s="184">
        <f>ROUND((ROUND(I281,2))*(ROUND(H281,2)),2)</f>
        <v>0</v>
      </c>
      <c r="BL281" s="17" t="s">
        <v>448</v>
      </c>
      <c r="BM281" s="183" t="s">
        <v>500</v>
      </c>
    </row>
    <row r="282" spans="1:65" s="2" customFormat="1">
      <c r="A282" s="34"/>
      <c r="B282" s="35"/>
      <c r="C282" s="36"/>
      <c r="D282" s="185" t="s">
        <v>151</v>
      </c>
      <c r="E282" s="36"/>
      <c r="F282" s="186" t="s">
        <v>501</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151</v>
      </c>
      <c r="AU282" s="17" t="s">
        <v>84</v>
      </c>
    </row>
    <row r="283" spans="1:65" s="2" customFormat="1" ht="48.75">
      <c r="A283" s="34"/>
      <c r="B283" s="35"/>
      <c r="C283" s="36"/>
      <c r="D283" s="192" t="s">
        <v>376</v>
      </c>
      <c r="E283" s="36"/>
      <c r="F283" s="233" t="s">
        <v>502</v>
      </c>
      <c r="G283" s="36"/>
      <c r="H283" s="36"/>
      <c r="I283" s="187"/>
      <c r="J283" s="36"/>
      <c r="K283" s="36"/>
      <c r="L283" s="39"/>
      <c r="M283" s="234"/>
      <c r="N283" s="235"/>
      <c r="O283" s="236"/>
      <c r="P283" s="236"/>
      <c r="Q283" s="236"/>
      <c r="R283" s="236"/>
      <c r="S283" s="236"/>
      <c r="T283" s="237"/>
      <c r="U283" s="34"/>
      <c r="V283" s="34"/>
      <c r="W283" s="34"/>
      <c r="X283" s="34"/>
      <c r="Y283" s="34"/>
      <c r="Z283" s="34"/>
      <c r="AA283" s="34"/>
      <c r="AB283" s="34"/>
      <c r="AC283" s="34"/>
      <c r="AD283" s="34"/>
      <c r="AE283" s="34"/>
      <c r="AT283" s="17" t="s">
        <v>376</v>
      </c>
      <c r="AU283" s="17" t="s">
        <v>84</v>
      </c>
    </row>
    <row r="284" spans="1:65" s="2" customFormat="1" ht="6.95" customHeight="1">
      <c r="A284" s="34"/>
      <c r="B284" s="47"/>
      <c r="C284" s="48"/>
      <c r="D284" s="48"/>
      <c r="E284" s="48"/>
      <c r="F284" s="48"/>
      <c r="G284" s="48"/>
      <c r="H284" s="48"/>
      <c r="I284" s="48"/>
      <c r="J284" s="48"/>
      <c r="K284" s="48"/>
      <c r="L284" s="39"/>
      <c r="M284" s="34"/>
      <c r="O284" s="34"/>
      <c r="P284" s="34"/>
      <c r="Q284" s="34"/>
      <c r="R284" s="34"/>
      <c r="S284" s="34"/>
      <c r="T284" s="34"/>
      <c r="U284" s="34"/>
      <c r="V284" s="34"/>
      <c r="W284" s="34"/>
      <c r="X284" s="34"/>
      <c r="Y284" s="34"/>
      <c r="Z284" s="34"/>
      <c r="AA284" s="34"/>
      <c r="AB284" s="34"/>
      <c r="AC284" s="34"/>
      <c r="AD284" s="34"/>
      <c r="AE284" s="34"/>
    </row>
  </sheetData>
  <sheetProtection algorithmName="SHA-512" hashValue="VPstGP+1ExEMtd8Ut69HzRHDW9xNFIFDSzYPwfxFTVhHxjo/pJQA7W6S/WtwRoY/5lcYQrDiyWwGFQiC8oNnZw==" saltValue="ZmTV3zrmMJQAjOYHQnEjZQ==" spinCount="100000" sheet="1" objects="1" scenarios="1"/>
  <autoFilter ref="C95:K283" xr:uid="{00000000-0009-0000-0000-000001000000}"/>
  <mergeCells count="9">
    <mergeCell ref="E50:H50"/>
    <mergeCell ref="E86:H86"/>
    <mergeCell ref="E88:H88"/>
    <mergeCell ref="L2:V2"/>
    <mergeCell ref="E7:H7"/>
    <mergeCell ref="E9:H9"/>
    <mergeCell ref="E18:H18"/>
    <mergeCell ref="E27:H27"/>
    <mergeCell ref="E48:H48"/>
  </mergeCells>
  <hyperlinks>
    <hyperlink ref="F100" r:id="rId1" xr:uid="{00000000-0004-0000-0100-000000000000}"/>
    <hyperlink ref="F107" r:id="rId2" xr:uid="{00000000-0004-0000-0100-000001000000}"/>
    <hyperlink ref="F113" r:id="rId3" xr:uid="{00000000-0004-0000-0100-000002000000}"/>
    <hyperlink ref="F119" r:id="rId4" xr:uid="{00000000-0004-0000-0100-000003000000}"/>
    <hyperlink ref="F121" r:id="rId5" xr:uid="{00000000-0004-0000-0100-000004000000}"/>
    <hyperlink ref="F124" r:id="rId6" xr:uid="{00000000-0004-0000-0100-000005000000}"/>
    <hyperlink ref="F133" r:id="rId7" xr:uid="{00000000-0004-0000-0100-000006000000}"/>
    <hyperlink ref="F144" r:id="rId8" xr:uid="{00000000-0004-0000-0100-000007000000}"/>
    <hyperlink ref="F147" r:id="rId9" xr:uid="{00000000-0004-0000-0100-000008000000}"/>
    <hyperlink ref="F149" r:id="rId10" xr:uid="{00000000-0004-0000-0100-000009000000}"/>
    <hyperlink ref="F155" r:id="rId11" xr:uid="{00000000-0004-0000-0100-00000A000000}"/>
    <hyperlink ref="F158" r:id="rId12" xr:uid="{00000000-0004-0000-0100-00000B000000}"/>
    <hyperlink ref="F164" r:id="rId13" xr:uid="{00000000-0004-0000-0100-00000C000000}"/>
    <hyperlink ref="F166" r:id="rId14" xr:uid="{00000000-0004-0000-0100-00000D000000}"/>
    <hyperlink ref="F168" r:id="rId15" xr:uid="{00000000-0004-0000-0100-00000E000000}"/>
    <hyperlink ref="F171" r:id="rId16" xr:uid="{00000000-0004-0000-0100-00000F000000}"/>
    <hyperlink ref="F173" r:id="rId17" xr:uid="{00000000-0004-0000-0100-000010000000}"/>
    <hyperlink ref="F176" r:id="rId18" xr:uid="{00000000-0004-0000-0100-000011000000}"/>
    <hyperlink ref="F185" r:id="rId19" xr:uid="{00000000-0004-0000-0100-000012000000}"/>
    <hyperlink ref="F188" r:id="rId20" xr:uid="{00000000-0004-0000-0100-000013000000}"/>
    <hyperlink ref="F191" r:id="rId21" xr:uid="{00000000-0004-0000-0100-000014000000}"/>
    <hyperlink ref="F194" r:id="rId22" xr:uid="{00000000-0004-0000-0100-000015000000}"/>
    <hyperlink ref="F197" r:id="rId23" xr:uid="{00000000-0004-0000-0100-000016000000}"/>
    <hyperlink ref="F199" r:id="rId24" xr:uid="{00000000-0004-0000-0100-000017000000}"/>
    <hyperlink ref="F203" r:id="rId25" xr:uid="{00000000-0004-0000-0100-000018000000}"/>
    <hyperlink ref="F205" r:id="rId26" xr:uid="{00000000-0004-0000-0100-000019000000}"/>
    <hyperlink ref="F207" r:id="rId27" xr:uid="{00000000-0004-0000-0100-00001A000000}"/>
    <hyperlink ref="F209" r:id="rId28" xr:uid="{00000000-0004-0000-0100-00001B000000}"/>
    <hyperlink ref="F212" r:id="rId29" xr:uid="{00000000-0004-0000-0100-00001C000000}"/>
    <hyperlink ref="F219" r:id="rId30" xr:uid="{00000000-0004-0000-0100-00001D000000}"/>
    <hyperlink ref="F223" r:id="rId31" xr:uid="{00000000-0004-0000-0100-00001E000000}"/>
    <hyperlink ref="F227" r:id="rId32" xr:uid="{00000000-0004-0000-0100-00001F000000}"/>
    <hyperlink ref="F233" r:id="rId33" xr:uid="{00000000-0004-0000-0100-000020000000}"/>
    <hyperlink ref="F235" r:id="rId34" xr:uid="{00000000-0004-0000-0100-000021000000}"/>
    <hyperlink ref="F238" r:id="rId35" xr:uid="{00000000-0004-0000-0100-000022000000}"/>
    <hyperlink ref="F240" r:id="rId36" xr:uid="{00000000-0004-0000-0100-000023000000}"/>
    <hyperlink ref="F246" r:id="rId37" xr:uid="{00000000-0004-0000-0100-000024000000}"/>
    <hyperlink ref="F248" r:id="rId38" xr:uid="{00000000-0004-0000-0100-000025000000}"/>
    <hyperlink ref="F257" r:id="rId39" xr:uid="{00000000-0004-0000-0100-000026000000}"/>
    <hyperlink ref="F260" r:id="rId40" xr:uid="{00000000-0004-0000-0100-000027000000}"/>
    <hyperlink ref="F264" r:id="rId41" xr:uid="{00000000-0004-0000-0100-000028000000}"/>
    <hyperlink ref="F267" r:id="rId42" xr:uid="{00000000-0004-0000-0100-000029000000}"/>
    <hyperlink ref="F273" r:id="rId43" xr:uid="{00000000-0004-0000-0100-00002A000000}"/>
    <hyperlink ref="F276" r:id="rId44" xr:uid="{00000000-0004-0000-0100-00002B000000}"/>
    <hyperlink ref="F279" r:id="rId45" xr:uid="{00000000-0004-0000-0100-00002C000000}"/>
    <hyperlink ref="F282" r:id="rId46" xr:uid="{00000000-0004-0000-0100-00002D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504</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J87</f>
        <v>0</v>
      </c>
      <c r="K60" s="135"/>
      <c r="L60" s="139"/>
    </row>
    <row r="61" spans="1:47" s="10" customFormat="1" ht="19.899999999999999" customHeight="1">
      <c r="B61" s="140"/>
      <c r="C61" s="141"/>
      <c r="D61" s="142" t="s">
        <v>505</v>
      </c>
      <c r="E61" s="143"/>
      <c r="F61" s="143"/>
      <c r="G61" s="143"/>
      <c r="H61" s="143"/>
      <c r="I61" s="143"/>
      <c r="J61" s="144">
        <f>J88</f>
        <v>0</v>
      </c>
      <c r="K61" s="141"/>
      <c r="L61" s="145"/>
    </row>
    <row r="62" spans="1:47" s="10" customFormat="1" ht="19.899999999999999" customHeight="1">
      <c r="B62" s="140"/>
      <c r="C62" s="141"/>
      <c r="D62" s="142" t="s">
        <v>506</v>
      </c>
      <c r="E62" s="143"/>
      <c r="F62" s="143"/>
      <c r="G62" s="143"/>
      <c r="H62" s="143"/>
      <c r="I62" s="143"/>
      <c r="J62" s="144">
        <f>J98</f>
        <v>0</v>
      </c>
      <c r="K62" s="141"/>
      <c r="L62" s="145"/>
    </row>
    <row r="63" spans="1:47" s="9" customFormat="1" ht="24.95" customHeight="1">
      <c r="B63" s="134"/>
      <c r="C63" s="135"/>
      <c r="D63" s="136" t="s">
        <v>507</v>
      </c>
      <c r="E63" s="137"/>
      <c r="F63" s="137"/>
      <c r="G63" s="137"/>
      <c r="H63" s="137"/>
      <c r="I63" s="137"/>
      <c r="J63" s="138">
        <f>J118</f>
        <v>0</v>
      </c>
      <c r="K63" s="135"/>
      <c r="L63" s="139"/>
    </row>
    <row r="64" spans="1:47" s="9" customFormat="1" ht="24.95" customHeight="1">
      <c r="B64" s="134"/>
      <c r="C64" s="135"/>
      <c r="D64" s="136" t="s">
        <v>120</v>
      </c>
      <c r="E64" s="137"/>
      <c r="F64" s="137"/>
      <c r="G64" s="137"/>
      <c r="H64" s="137"/>
      <c r="I64" s="137"/>
      <c r="J64" s="138">
        <f>J121</f>
        <v>0</v>
      </c>
      <c r="K64" s="135"/>
      <c r="L64" s="139"/>
    </row>
    <row r="65" spans="1:31" s="10" customFormat="1" ht="19.899999999999999" customHeight="1">
      <c r="B65" s="140"/>
      <c r="C65" s="141"/>
      <c r="D65" s="142" t="s">
        <v>121</v>
      </c>
      <c r="E65" s="143"/>
      <c r="F65" s="143"/>
      <c r="G65" s="143"/>
      <c r="H65" s="143"/>
      <c r="I65" s="143"/>
      <c r="J65" s="144">
        <f>J122</f>
        <v>0</v>
      </c>
      <c r="K65" s="141"/>
      <c r="L65" s="145"/>
    </row>
    <row r="66" spans="1:31" s="10" customFormat="1" ht="19.899999999999999" customHeight="1">
      <c r="B66" s="140"/>
      <c r="C66" s="141"/>
      <c r="D66" s="142" t="s">
        <v>123</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DP10 = E1P3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DP10</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127</v>
      </c>
      <c r="D85" s="149" t="s">
        <v>59</v>
      </c>
      <c r="E85" s="149" t="s">
        <v>55</v>
      </c>
      <c r="F85" s="149" t="s">
        <v>56</v>
      </c>
      <c r="G85" s="149" t="s">
        <v>128</v>
      </c>
      <c r="H85" s="149" t="s">
        <v>129</v>
      </c>
      <c r="I85" s="149" t="s">
        <v>130</v>
      </c>
      <c r="J85" s="149" t="s">
        <v>107</v>
      </c>
      <c r="K85" s="150" t="s">
        <v>131</v>
      </c>
      <c r="L85" s="151"/>
      <c r="M85" s="68" t="s">
        <v>18</v>
      </c>
      <c r="N85" s="69" t="s">
        <v>44</v>
      </c>
      <c r="O85" s="69" t="s">
        <v>132</v>
      </c>
      <c r="P85" s="69" t="s">
        <v>133</v>
      </c>
      <c r="Q85" s="69" t="s">
        <v>134</v>
      </c>
      <c r="R85" s="69" t="s">
        <v>135</v>
      </c>
      <c r="S85" s="69" t="s">
        <v>136</v>
      </c>
      <c r="T85" s="70" t="s">
        <v>137</v>
      </c>
      <c r="U85" s="146"/>
      <c r="V85" s="146"/>
      <c r="W85" s="146"/>
      <c r="X85" s="146"/>
      <c r="Y85" s="146"/>
      <c r="Z85" s="146"/>
      <c r="AA85" s="146"/>
      <c r="AB85" s="146"/>
      <c r="AC85" s="146"/>
      <c r="AD85" s="146"/>
      <c r="AE85" s="146"/>
    </row>
    <row r="86" spans="1:65" s="2" customFormat="1" ht="22.9" customHeight="1">
      <c r="A86" s="34"/>
      <c r="B86" s="35"/>
      <c r="C86" s="75" t="s">
        <v>138</v>
      </c>
      <c r="D86" s="36"/>
      <c r="E86" s="36"/>
      <c r="F86" s="36"/>
      <c r="G86" s="36"/>
      <c r="H86" s="36"/>
      <c r="I86" s="36"/>
      <c r="J86" s="152">
        <f>BK86</f>
        <v>0</v>
      </c>
      <c r="K86" s="36"/>
      <c r="L86" s="39"/>
      <c r="M86" s="71"/>
      <c r="N86" s="153"/>
      <c r="O86" s="72"/>
      <c r="P86" s="154">
        <f>P87+P118+P121</f>
        <v>0</v>
      </c>
      <c r="Q86" s="72"/>
      <c r="R86" s="154">
        <f>R87+R118+R121</f>
        <v>0.11737000000000002</v>
      </c>
      <c r="S86" s="72"/>
      <c r="T86" s="155">
        <f>T87+T118+T121</f>
        <v>0</v>
      </c>
      <c r="U86" s="34"/>
      <c r="V86" s="34"/>
      <c r="W86" s="34"/>
      <c r="X86" s="34"/>
      <c r="Y86" s="34"/>
      <c r="Z86" s="34"/>
      <c r="AA86" s="34"/>
      <c r="AB86" s="34"/>
      <c r="AC86" s="34"/>
      <c r="AD86" s="34"/>
      <c r="AE86" s="34"/>
      <c r="AT86" s="17" t="s">
        <v>73</v>
      </c>
      <c r="AU86" s="17" t="s">
        <v>108</v>
      </c>
      <c r="BK86" s="156">
        <f>BK87+BK118+BK121</f>
        <v>0</v>
      </c>
    </row>
    <row r="87" spans="1:65" s="12" customFormat="1" ht="25.9" customHeight="1">
      <c r="B87" s="157"/>
      <c r="C87" s="158"/>
      <c r="D87" s="159" t="s">
        <v>73</v>
      </c>
      <c r="E87" s="160" t="s">
        <v>293</v>
      </c>
      <c r="F87" s="160" t="s">
        <v>294</v>
      </c>
      <c r="G87" s="158"/>
      <c r="H87" s="158"/>
      <c r="I87" s="161"/>
      <c r="J87" s="162">
        <f>BK87</f>
        <v>0</v>
      </c>
      <c r="K87" s="158"/>
      <c r="L87" s="163"/>
      <c r="M87" s="164"/>
      <c r="N87" s="165"/>
      <c r="O87" s="165"/>
      <c r="P87" s="166">
        <f>P88+P98</f>
        <v>0</v>
      </c>
      <c r="Q87" s="165"/>
      <c r="R87" s="166">
        <f>R88+R98</f>
        <v>0.11737000000000002</v>
      </c>
      <c r="S87" s="165"/>
      <c r="T87" s="167">
        <f>T88+T98</f>
        <v>0</v>
      </c>
      <c r="AR87" s="168" t="s">
        <v>84</v>
      </c>
      <c r="AT87" s="169" t="s">
        <v>73</v>
      </c>
      <c r="AU87" s="169" t="s">
        <v>74</v>
      </c>
      <c r="AY87" s="168" t="s">
        <v>141</v>
      </c>
      <c r="BK87" s="170">
        <f>BK88+BK98</f>
        <v>0</v>
      </c>
    </row>
    <row r="88" spans="1:65" s="12" customFormat="1" ht="22.9" customHeight="1">
      <c r="B88" s="157"/>
      <c r="C88" s="158"/>
      <c r="D88" s="159" t="s">
        <v>73</v>
      </c>
      <c r="E88" s="171" t="s">
        <v>508</v>
      </c>
      <c r="F88" s="171" t="s">
        <v>509</v>
      </c>
      <c r="G88" s="158"/>
      <c r="H88" s="158"/>
      <c r="I88" s="161"/>
      <c r="J88" s="172">
        <f>BK88</f>
        <v>0</v>
      </c>
      <c r="K88" s="158"/>
      <c r="L88" s="163"/>
      <c r="M88" s="164"/>
      <c r="N88" s="165"/>
      <c r="O88" s="165"/>
      <c r="P88" s="166">
        <f>SUM(P89:P97)</f>
        <v>0</v>
      </c>
      <c r="Q88" s="165"/>
      <c r="R88" s="166">
        <f>SUM(R89:R97)</f>
        <v>6.0000000000000006E-4</v>
      </c>
      <c r="S88" s="165"/>
      <c r="T88" s="167">
        <f>SUM(T89:T97)</f>
        <v>0</v>
      </c>
      <c r="AR88" s="168" t="s">
        <v>84</v>
      </c>
      <c r="AT88" s="169" t="s">
        <v>73</v>
      </c>
      <c r="AU88" s="169" t="s">
        <v>82</v>
      </c>
      <c r="AY88" s="168" t="s">
        <v>141</v>
      </c>
      <c r="BK88" s="170">
        <f>SUM(BK89:BK97)</f>
        <v>0</v>
      </c>
    </row>
    <row r="89" spans="1:65" s="2" customFormat="1" ht="24.2" customHeight="1">
      <c r="A89" s="34"/>
      <c r="B89" s="35"/>
      <c r="C89" s="173" t="s">
        <v>82</v>
      </c>
      <c r="D89" s="173" t="s">
        <v>144</v>
      </c>
      <c r="E89" s="174" t="s">
        <v>510</v>
      </c>
      <c r="F89" s="175" t="s">
        <v>511</v>
      </c>
      <c r="G89" s="176" t="s">
        <v>147</v>
      </c>
      <c r="H89" s="177">
        <v>3</v>
      </c>
      <c r="I89" s="178"/>
      <c r="J89" s="177">
        <f>ROUND((ROUND(I89,2))*(ROUND(H89,2)),2)</f>
        <v>0</v>
      </c>
      <c r="K89" s="175" t="s">
        <v>148</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239</v>
      </c>
      <c r="AT89" s="183" t="s">
        <v>144</v>
      </c>
      <c r="AU89" s="183" t="s">
        <v>84</v>
      </c>
      <c r="AY89" s="17" t="s">
        <v>141</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239</v>
      </c>
      <c r="BM89" s="183" t="s">
        <v>512</v>
      </c>
    </row>
    <row r="90" spans="1:65" s="2" customFormat="1">
      <c r="A90" s="34"/>
      <c r="B90" s="35"/>
      <c r="C90" s="36"/>
      <c r="D90" s="185" t="s">
        <v>151</v>
      </c>
      <c r="E90" s="36"/>
      <c r="F90" s="186" t="s">
        <v>513</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151</v>
      </c>
      <c r="AU90" s="17" t="s">
        <v>84</v>
      </c>
    </row>
    <row r="91" spans="1:65" s="2" customFormat="1" ht="24.2" customHeight="1">
      <c r="A91" s="34"/>
      <c r="B91" s="35"/>
      <c r="C91" s="173" t="s">
        <v>84</v>
      </c>
      <c r="D91" s="173" t="s">
        <v>144</v>
      </c>
      <c r="E91" s="174" t="s">
        <v>514</v>
      </c>
      <c r="F91" s="175" t="s">
        <v>515</v>
      </c>
      <c r="G91" s="176" t="s">
        <v>147</v>
      </c>
      <c r="H91" s="177">
        <v>3</v>
      </c>
      <c r="I91" s="178"/>
      <c r="J91" s="177">
        <f>ROUND((ROUND(I91,2))*(ROUND(H91,2)),2)</f>
        <v>0</v>
      </c>
      <c r="K91" s="175" t="s">
        <v>148</v>
      </c>
      <c r="L91" s="39"/>
      <c r="M91" s="179" t="s">
        <v>18</v>
      </c>
      <c r="N91" s="180" t="s">
        <v>45</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239</v>
      </c>
      <c r="AT91" s="183" t="s">
        <v>144</v>
      </c>
      <c r="AU91" s="183" t="s">
        <v>84</v>
      </c>
      <c r="AY91" s="17" t="s">
        <v>141</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239</v>
      </c>
      <c r="BM91" s="183" t="s">
        <v>516</v>
      </c>
    </row>
    <row r="92" spans="1:65" s="2" customFormat="1">
      <c r="A92" s="34"/>
      <c r="B92" s="35"/>
      <c r="C92" s="36"/>
      <c r="D92" s="185" t="s">
        <v>151</v>
      </c>
      <c r="E92" s="36"/>
      <c r="F92" s="186" t="s">
        <v>517</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151</v>
      </c>
      <c r="AU92" s="17" t="s">
        <v>84</v>
      </c>
    </row>
    <row r="93" spans="1:65" s="2" customFormat="1" ht="16.5" customHeight="1">
      <c r="A93" s="34"/>
      <c r="B93" s="35"/>
      <c r="C93" s="224" t="s">
        <v>142</v>
      </c>
      <c r="D93" s="224" t="s">
        <v>202</v>
      </c>
      <c r="E93" s="225" t="s">
        <v>518</v>
      </c>
      <c r="F93" s="226" t="s">
        <v>519</v>
      </c>
      <c r="G93" s="227" t="s">
        <v>147</v>
      </c>
      <c r="H93" s="228">
        <v>3</v>
      </c>
      <c r="I93" s="229"/>
      <c r="J93" s="228">
        <f>ROUND((ROUND(I93,2))*(ROUND(H93,2)),2)</f>
        <v>0</v>
      </c>
      <c r="K93" s="226" t="s">
        <v>148</v>
      </c>
      <c r="L93" s="230"/>
      <c r="M93" s="231" t="s">
        <v>18</v>
      </c>
      <c r="N93" s="232" t="s">
        <v>45</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334</v>
      </c>
      <c r="AT93" s="183" t="s">
        <v>202</v>
      </c>
      <c r="AU93" s="183" t="s">
        <v>84</v>
      </c>
      <c r="AY93" s="17" t="s">
        <v>141</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239</v>
      </c>
      <c r="BM93" s="183" t="s">
        <v>520</v>
      </c>
    </row>
    <row r="94" spans="1:65" s="2" customFormat="1" ht="49.15" customHeight="1">
      <c r="A94" s="34"/>
      <c r="B94" s="35"/>
      <c r="C94" s="173" t="s">
        <v>149</v>
      </c>
      <c r="D94" s="173" t="s">
        <v>144</v>
      </c>
      <c r="E94" s="174" t="s">
        <v>521</v>
      </c>
      <c r="F94" s="175" t="s">
        <v>522</v>
      </c>
      <c r="G94" s="176" t="s">
        <v>263</v>
      </c>
      <c r="H94" s="177">
        <v>0</v>
      </c>
      <c r="I94" s="178"/>
      <c r="J94" s="177">
        <f>ROUND((ROUND(I94,2))*(ROUND(H94,2)),2)</f>
        <v>0</v>
      </c>
      <c r="K94" s="175" t="s">
        <v>148</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239</v>
      </c>
      <c r="AT94" s="183" t="s">
        <v>144</v>
      </c>
      <c r="AU94" s="183" t="s">
        <v>84</v>
      </c>
      <c r="AY94" s="17" t="s">
        <v>141</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239</v>
      </c>
      <c r="BM94" s="183" t="s">
        <v>523</v>
      </c>
    </row>
    <row r="95" spans="1:65" s="2" customFormat="1">
      <c r="A95" s="34"/>
      <c r="B95" s="35"/>
      <c r="C95" s="36"/>
      <c r="D95" s="185" t="s">
        <v>151</v>
      </c>
      <c r="E95" s="36"/>
      <c r="F95" s="186" t="s">
        <v>524</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151</v>
      </c>
      <c r="AU95" s="17" t="s">
        <v>84</v>
      </c>
    </row>
    <row r="96" spans="1:65" s="2" customFormat="1" ht="49.15" customHeight="1">
      <c r="A96" s="34"/>
      <c r="B96" s="35"/>
      <c r="C96" s="173" t="s">
        <v>179</v>
      </c>
      <c r="D96" s="173" t="s">
        <v>144</v>
      </c>
      <c r="E96" s="174" t="s">
        <v>525</v>
      </c>
      <c r="F96" s="175" t="s">
        <v>526</v>
      </c>
      <c r="G96" s="176" t="s">
        <v>263</v>
      </c>
      <c r="H96" s="177">
        <v>0</v>
      </c>
      <c r="I96" s="178"/>
      <c r="J96" s="177">
        <f>ROUND((ROUND(I96,2))*(ROUND(H96,2)),2)</f>
        <v>0</v>
      </c>
      <c r="K96" s="175" t="s">
        <v>148</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239</v>
      </c>
      <c r="AT96" s="183" t="s">
        <v>144</v>
      </c>
      <c r="AU96" s="183" t="s">
        <v>84</v>
      </c>
      <c r="AY96" s="17" t="s">
        <v>141</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239</v>
      </c>
      <c r="BM96" s="183" t="s">
        <v>527</v>
      </c>
    </row>
    <row r="97" spans="1:65" s="2" customFormat="1">
      <c r="A97" s="34"/>
      <c r="B97" s="35"/>
      <c r="C97" s="36"/>
      <c r="D97" s="185" t="s">
        <v>151</v>
      </c>
      <c r="E97" s="36"/>
      <c r="F97" s="186" t="s">
        <v>528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151</v>
      </c>
      <c r="AU97" s="17" t="s">
        <v>84</v>
      </c>
    </row>
    <row r="98" spans="1:65" s="12" customFormat="1" ht="22.9" customHeight="1">
      <c r="B98" s="157"/>
      <c r="C98" s="158"/>
      <c r="D98" s="159" t="s">
        <v>73</v>
      </c>
      <c r="E98" s="171" t="s">
        <v>529</v>
      </c>
      <c r="F98" s="171" t="s">
        <v>530</v>
      </c>
      <c r="G98" s="158"/>
      <c r="H98" s="158"/>
      <c r="I98" s="161"/>
      <c r="J98" s="172">
        <f>BK98</f>
        <v>0</v>
      </c>
      <c r="K98" s="158"/>
      <c r="L98" s="163"/>
      <c r="M98" s="164"/>
      <c r="N98" s="165"/>
      <c r="O98" s="165"/>
      <c r="P98" s="166">
        <f>SUM(P99:P117)</f>
        <v>0</v>
      </c>
      <c r="Q98" s="165"/>
      <c r="R98" s="166">
        <f>SUM(R99:R117)</f>
        <v>0.11677000000000001</v>
      </c>
      <c r="S98" s="165"/>
      <c r="T98" s="167">
        <f>SUM(T99:T117)</f>
        <v>0</v>
      </c>
      <c r="AR98" s="168" t="s">
        <v>84</v>
      </c>
      <c r="AT98" s="169" t="s">
        <v>73</v>
      </c>
      <c r="AU98" s="169" t="s">
        <v>82</v>
      </c>
      <c r="AY98" s="168" t="s">
        <v>141</v>
      </c>
      <c r="BK98" s="170">
        <f>SUM(BK99:BK117)</f>
        <v>0</v>
      </c>
    </row>
    <row r="99" spans="1:65" s="2" customFormat="1" ht="24.2" customHeight="1">
      <c r="A99" s="34"/>
      <c r="B99" s="35"/>
      <c r="C99" s="173" t="s">
        <v>158</v>
      </c>
      <c r="D99" s="173" t="s">
        <v>144</v>
      </c>
      <c r="E99" s="174" t="s">
        <v>531</v>
      </c>
      <c r="F99" s="175" t="s">
        <v>532</v>
      </c>
      <c r="G99" s="176" t="s">
        <v>147</v>
      </c>
      <c r="H99" s="177">
        <v>1</v>
      </c>
      <c r="I99" s="178"/>
      <c r="J99" s="177">
        <f>ROUND((ROUND(I99,2))*(ROUND(H99,2)),2)</f>
        <v>0</v>
      </c>
      <c r="K99" s="175" t="s">
        <v>211</v>
      </c>
      <c r="L99" s="39"/>
      <c r="M99" s="179" t="s">
        <v>18</v>
      </c>
      <c r="N99" s="180" t="s">
        <v>45</v>
      </c>
      <c r="O99" s="64"/>
      <c r="P99" s="181">
        <f>O99*H99</f>
        <v>0</v>
      </c>
      <c r="Q99" s="181">
        <v>1.6800000000000001E-3</v>
      </c>
      <c r="R99" s="181">
        <f>Q99*H99</f>
        <v>1.6800000000000001E-3</v>
      </c>
      <c r="S99" s="181">
        <v>0</v>
      </c>
      <c r="T99" s="182">
        <f>S99*H99</f>
        <v>0</v>
      </c>
      <c r="U99" s="34"/>
      <c r="V99" s="34"/>
      <c r="W99" s="34"/>
      <c r="X99" s="34"/>
      <c r="Y99" s="34"/>
      <c r="Z99" s="34"/>
      <c r="AA99" s="34"/>
      <c r="AB99" s="34"/>
      <c r="AC99" s="34"/>
      <c r="AD99" s="34"/>
      <c r="AE99" s="34"/>
      <c r="AR99" s="183" t="s">
        <v>239</v>
      </c>
      <c r="AT99" s="183" t="s">
        <v>144</v>
      </c>
      <c r="AU99" s="183" t="s">
        <v>84</v>
      </c>
      <c r="AY99" s="17" t="s">
        <v>141</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239</v>
      </c>
      <c r="BM99" s="183" t="s">
        <v>533</v>
      </c>
    </row>
    <row r="100" spans="1:65" s="2" customFormat="1" ht="24.2" customHeight="1">
      <c r="A100" s="34"/>
      <c r="B100" s="35"/>
      <c r="C100" s="173" t="s">
        <v>195</v>
      </c>
      <c r="D100" s="173" t="s">
        <v>144</v>
      </c>
      <c r="E100" s="174" t="s">
        <v>534</v>
      </c>
      <c r="F100" s="175" t="s">
        <v>535</v>
      </c>
      <c r="G100" s="176" t="s">
        <v>147</v>
      </c>
      <c r="H100" s="177">
        <v>1</v>
      </c>
      <c r="I100" s="178"/>
      <c r="J100" s="177">
        <f>ROUND((ROUND(I100,2))*(ROUND(H100,2)),2)</f>
        <v>0</v>
      </c>
      <c r="K100" s="175" t="s">
        <v>148</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239</v>
      </c>
      <c r="AT100" s="183" t="s">
        <v>144</v>
      </c>
      <c r="AU100" s="183" t="s">
        <v>84</v>
      </c>
      <c r="AY100" s="17" t="s">
        <v>141</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239</v>
      </c>
      <c r="BM100" s="183" t="s">
        <v>536</v>
      </c>
    </row>
    <row r="101" spans="1:65" s="2" customFormat="1">
      <c r="A101" s="34"/>
      <c r="B101" s="35"/>
      <c r="C101" s="36"/>
      <c r="D101" s="185" t="s">
        <v>151</v>
      </c>
      <c r="E101" s="36"/>
      <c r="F101" s="186" t="s">
        <v>537</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151</v>
      </c>
      <c r="AU101" s="17" t="s">
        <v>84</v>
      </c>
    </row>
    <row r="102" spans="1:65" s="2" customFormat="1" ht="33" customHeight="1">
      <c r="A102" s="34"/>
      <c r="B102" s="35"/>
      <c r="C102" s="173" t="s">
        <v>201</v>
      </c>
      <c r="D102" s="173" t="s">
        <v>144</v>
      </c>
      <c r="E102" s="174" t="s">
        <v>538</v>
      </c>
      <c r="F102" s="175" t="s">
        <v>539</v>
      </c>
      <c r="G102" s="176" t="s">
        <v>210</v>
      </c>
      <c r="H102" s="177">
        <v>95</v>
      </c>
      <c r="I102" s="178"/>
      <c r="J102" s="177">
        <f>ROUND((ROUND(I102,2))*(ROUND(H102,2)),2)</f>
        <v>0</v>
      </c>
      <c r="K102" s="175" t="s">
        <v>148</v>
      </c>
      <c r="L102" s="39"/>
      <c r="M102" s="179" t="s">
        <v>18</v>
      </c>
      <c r="N102" s="180" t="s">
        <v>45</v>
      </c>
      <c r="O102" s="64"/>
      <c r="P102" s="181">
        <f>O102*H102</f>
        <v>0</v>
      </c>
      <c r="Q102" s="181">
        <v>5.9999999999999995E-4</v>
      </c>
      <c r="R102" s="181">
        <f>Q102*H102</f>
        <v>5.6999999999999995E-2</v>
      </c>
      <c r="S102" s="181">
        <v>0</v>
      </c>
      <c r="T102" s="182">
        <f>S102*H102</f>
        <v>0</v>
      </c>
      <c r="U102" s="34"/>
      <c r="V102" s="34"/>
      <c r="W102" s="34"/>
      <c r="X102" s="34"/>
      <c r="Y102" s="34"/>
      <c r="Z102" s="34"/>
      <c r="AA102" s="34"/>
      <c r="AB102" s="34"/>
      <c r="AC102" s="34"/>
      <c r="AD102" s="34"/>
      <c r="AE102" s="34"/>
      <c r="AR102" s="183" t="s">
        <v>239</v>
      </c>
      <c r="AT102" s="183" t="s">
        <v>144</v>
      </c>
      <c r="AU102" s="183" t="s">
        <v>84</v>
      </c>
      <c r="AY102" s="17" t="s">
        <v>141</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239</v>
      </c>
      <c r="BM102" s="183" t="s">
        <v>540</v>
      </c>
    </row>
    <row r="103" spans="1:65" s="2" customFormat="1">
      <c r="A103" s="34"/>
      <c r="B103" s="35"/>
      <c r="C103" s="36"/>
      <c r="D103" s="185" t="s">
        <v>151</v>
      </c>
      <c r="E103" s="36"/>
      <c r="F103" s="186" t="s">
        <v>541</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151</v>
      </c>
      <c r="AU103" s="17" t="s">
        <v>84</v>
      </c>
    </row>
    <row r="104" spans="1:65" s="2" customFormat="1" ht="19.5">
      <c r="A104" s="34"/>
      <c r="B104" s="35"/>
      <c r="C104" s="36"/>
      <c r="D104" s="192" t="s">
        <v>376</v>
      </c>
      <c r="E104" s="36"/>
      <c r="F104" s="233" t="s">
        <v>542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376</v>
      </c>
      <c r="AU104" s="17" t="s">
        <v>84</v>
      </c>
    </row>
    <row r="105" spans="1:65" s="2" customFormat="1" ht="33" customHeight="1">
      <c r="A105" s="34"/>
      <c r="B105" s="35"/>
      <c r="C105" s="173" t="s">
        <v>206</v>
      </c>
      <c r="D105" s="173" t="s">
        <v>144</v>
      </c>
      <c r="E105" s="174" t="s">
        <v>543</v>
      </c>
      <c r="F105" s="175" t="s">
        <v>544</v>
      </c>
      <c r="G105" s="176" t="s">
        <v>210</v>
      </c>
      <c r="H105" s="177">
        <v>11</v>
      </c>
      <c r="I105" s="178"/>
      <c r="J105" s="177">
        <f>ROUND((ROUND(I105,2))*(ROUND(H105,2)),2)</f>
        <v>0</v>
      </c>
      <c r="K105" s="175" t="s">
        <v>148</v>
      </c>
      <c r="L105" s="39"/>
      <c r="M105" s="179" t="s">
        <v>18</v>
      </c>
      <c r="N105" s="180" t="s">
        <v>45</v>
      </c>
      <c r="O105" s="64"/>
      <c r="P105" s="181">
        <f>O105*H105</f>
        <v>0</v>
      </c>
      <c r="Q105" s="181">
        <v>1.33E-3</v>
      </c>
      <c r="R105" s="181">
        <f>Q105*H105</f>
        <v>1.4630000000000001E-2</v>
      </c>
      <c r="S105" s="181">
        <v>0</v>
      </c>
      <c r="T105" s="182">
        <f>S105*H105</f>
        <v>0</v>
      </c>
      <c r="U105" s="34"/>
      <c r="V105" s="34"/>
      <c r="W105" s="34"/>
      <c r="X105" s="34"/>
      <c r="Y105" s="34"/>
      <c r="Z105" s="34"/>
      <c r="AA105" s="34"/>
      <c r="AB105" s="34"/>
      <c r="AC105" s="34"/>
      <c r="AD105" s="34"/>
      <c r="AE105" s="34"/>
      <c r="AR105" s="183" t="s">
        <v>239</v>
      </c>
      <c r="AT105" s="183" t="s">
        <v>144</v>
      </c>
      <c r="AU105" s="183" t="s">
        <v>84</v>
      </c>
      <c r="AY105" s="17" t="s">
        <v>141</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239</v>
      </c>
      <c r="BM105" s="183" t="s">
        <v>545</v>
      </c>
    </row>
    <row r="106" spans="1:65" s="2" customFormat="1">
      <c r="A106" s="34"/>
      <c r="B106" s="35"/>
      <c r="C106" s="36"/>
      <c r="D106" s="185" t="s">
        <v>151</v>
      </c>
      <c r="E106" s="36"/>
      <c r="F106" s="186" t="s">
        <v>546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151</v>
      </c>
      <c r="AU106" s="17" t="s">
        <v>84</v>
      </c>
    </row>
    <row r="107" spans="1:65" s="2" customFormat="1" ht="19.5">
      <c r="A107" s="34"/>
      <c r="B107" s="35"/>
      <c r="C107" s="36"/>
      <c r="D107" s="192" t="s">
        <v>376</v>
      </c>
      <c r="E107" s="36"/>
      <c r="F107" s="233" t="s">
        <v>542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376</v>
      </c>
      <c r="AU107" s="17" t="s">
        <v>84</v>
      </c>
    </row>
    <row r="108" spans="1:65" s="2" customFormat="1" ht="24.2" customHeight="1">
      <c r="A108" s="34"/>
      <c r="B108" s="35"/>
      <c r="C108" s="173" t="s">
        <v>213</v>
      </c>
      <c r="D108" s="173" t="s">
        <v>144</v>
      </c>
      <c r="E108" s="174" t="s">
        <v>547</v>
      </c>
      <c r="F108" s="175" t="s">
        <v>548</v>
      </c>
      <c r="G108" s="176" t="s">
        <v>147</v>
      </c>
      <c r="H108" s="177">
        <v>1</v>
      </c>
      <c r="I108" s="178"/>
      <c r="J108" s="177">
        <f>ROUND((ROUND(I108,2))*(ROUND(H108,2)),2)</f>
        <v>0</v>
      </c>
      <c r="K108" s="175" t="s">
        <v>148</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239</v>
      </c>
      <c r="AT108" s="183" t="s">
        <v>144</v>
      </c>
      <c r="AU108" s="183" t="s">
        <v>84</v>
      </c>
      <c r="AY108" s="17" t="s">
        <v>141</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239</v>
      </c>
      <c r="BM108" s="183" t="s">
        <v>549</v>
      </c>
    </row>
    <row r="109" spans="1:65" s="2" customFormat="1">
      <c r="A109" s="34"/>
      <c r="B109" s="35"/>
      <c r="C109" s="36"/>
      <c r="D109" s="185" t="s">
        <v>151</v>
      </c>
      <c r="E109" s="36"/>
      <c r="F109" s="186" t="s">
        <v>550</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151</v>
      </c>
      <c r="AU109" s="17" t="s">
        <v>84</v>
      </c>
    </row>
    <row r="110" spans="1:65" s="2" customFormat="1" ht="37.9" customHeight="1">
      <c r="A110" s="34"/>
      <c r="B110" s="35"/>
      <c r="C110" s="173" t="s">
        <v>216</v>
      </c>
      <c r="D110" s="173" t="s">
        <v>144</v>
      </c>
      <c r="E110" s="174" t="s">
        <v>551</v>
      </c>
      <c r="F110" s="175" t="s">
        <v>552</v>
      </c>
      <c r="G110" s="176" t="s">
        <v>210</v>
      </c>
      <c r="H110" s="177">
        <v>106</v>
      </c>
      <c r="I110" s="178"/>
      <c r="J110" s="177">
        <f>ROUND((ROUND(I110,2))*(ROUND(H110,2)),2)</f>
        <v>0</v>
      </c>
      <c r="K110" s="175" t="s">
        <v>148</v>
      </c>
      <c r="L110" s="39"/>
      <c r="M110" s="179" t="s">
        <v>18</v>
      </c>
      <c r="N110" s="180" t="s">
        <v>45</v>
      </c>
      <c r="O110" s="64"/>
      <c r="P110" s="181">
        <f>O110*H110</f>
        <v>0</v>
      </c>
      <c r="Q110" s="181">
        <v>4.0000000000000002E-4</v>
      </c>
      <c r="R110" s="181">
        <f>Q110*H110</f>
        <v>4.24E-2</v>
      </c>
      <c r="S110" s="181">
        <v>0</v>
      </c>
      <c r="T110" s="182">
        <f>S110*H110</f>
        <v>0</v>
      </c>
      <c r="U110" s="34"/>
      <c r="V110" s="34"/>
      <c r="W110" s="34"/>
      <c r="X110" s="34"/>
      <c r="Y110" s="34"/>
      <c r="Z110" s="34"/>
      <c r="AA110" s="34"/>
      <c r="AB110" s="34"/>
      <c r="AC110" s="34"/>
      <c r="AD110" s="34"/>
      <c r="AE110" s="34"/>
      <c r="AR110" s="183" t="s">
        <v>239</v>
      </c>
      <c r="AT110" s="183" t="s">
        <v>144</v>
      </c>
      <c r="AU110" s="183" t="s">
        <v>84</v>
      </c>
      <c r="AY110" s="17" t="s">
        <v>141</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239</v>
      </c>
      <c r="BM110" s="183" t="s">
        <v>553</v>
      </c>
    </row>
    <row r="111" spans="1:65" s="2" customFormat="1">
      <c r="A111" s="34"/>
      <c r="B111" s="35"/>
      <c r="C111" s="36"/>
      <c r="D111" s="185" t="s">
        <v>151</v>
      </c>
      <c r="E111" s="36"/>
      <c r="F111" s="186" t="s">
        <v>554</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151</v>
      </c>
      <c r="AU111" s="17" t="s">
        <v>84</v>
      </c>
    </row>
    <row r="112" spans="1:65" s="2" customFormat="1" ht="33" customHeight="1">
      <c r="A112" s="34"/>
      <c r="B112" s="35"/>
      <c r="C112" s="173" t="s">
        <v>221</v>
      </c>
      <c r="D112" s="173" t="s">
        <v>144</v>
      </c>
      <c r="E112" s="174" t="s">
        <v>555</v>
      </c>
      <c r="F112" s="175" t="s">
        <v>556</v>
      </c>
      <c r="G112" s="176" t="s">
        <v>210</v>
      </c>
      <c r="H112" s="177">
        <v>106</v>
      </c>
      <c r="I112" s="178"/>
      <c r="J112" s="177">
        <f>ROUND((ROUND(I112,2))*(ROUND(H112,2)),2)</f>
        <v>0</v>
      </c>
      <c r="K112" s="175" t="s">
        <v>148</v>
      </c>
      <c r="L112" s="39"/>
      <c r="M112" s="179" t="s">
        <v>18</v>
      </c>
      <c r="N112" s="180" t="s">
        <v>45</v>
      </c>
      <c r="O112" s="64"/>
      <c r="P112" s="181">
        <f>O112*H112</f>
        <v>0</v>
      </c>
      <c r="Q112" s="181">
        <v>1.0000000000000001E-5</v>
      </c>
      <c r="R112" s="181">
        <f>Q112*H112</f>
        <v>1.0600000000000002E-3</v>
      </c>
      <c r="S112" s="181">
        <v>0</v>
      </c>
      <c r="T112" s="182">
        <f>S112*H112</f>
        <v>0</v>
      </c>
      <c r="U112" s="34"/>
      <c r="V112" s="34"/>
      <c r="W112" s="34"/>
      <c r="X112" s="34"/>
      <c r="Y112" s="34"/>
      <c r="Z112" s="34"/>
      <c r="AA112" s="34"/>
      <c r="AB112" s="34"/>
      <c r="AC112" s="34"/>
      <c r="AD112" s="34"/>
      <c r="AE112" s="34"/>
      <c r="AR112" s="183" t="s">
        <v>239</v>
      </c>
      <c r="AT112" s="183" t="s">
        <v>144</v>
      </c>
      <c r="AU112" s="183" t="s">
        <v>84</v>
      </c>
      <c r="AY112" s="17" t="s">
        <v>141</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239</v>
      </c>
      <c r="BM112" s="183" t="s">
        <v>557</v>
      </c>
    </row>
    <row r="113" spans="1:65" s="2" customFormat="1">
      <c r="A113" s="34"/>
      <c r="B113" s="35"/>
      <c r="C113" s="36"/>
      <c r="D113" s="185" t="s">
        <v>151</v>
      </c>
      <c r="E113" s="36"/>
      <c r="F113" s="186" t="s">
        <v>558</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151</v>
      </c>
      <c r="AU113" s="17" t="s">
        <v>84</v>
      </c>
    </row>
    <row r="114" spans="1:65" s="2" customFormat="1" ht="44.25" customHeight="1">
      <c r="A114" s="34"/>
      <c r="B114" s="35"/>
      <c r="C114" s="173" t="s">
        <v>224</v>
      </c>
      <c r="D114" s="173" t="s">
        <v>144</v>
      </c>
      <c r="E114" s="174" t="s">
        <v>559</v>
      </c>
      <c r="F114" s="175" t="s">
        <v>560</v>
      </c>
      <c r="G114" s="176" t="s">
        <v>263</v>
      </c>
      <c r="H114" s="177">
        <v>0.12</v>
      </c>
      <c r="I114" s="178"/>
      <c r="J114" s="177">
        <f>ROUND((ROUND(I114,2))*(ROUND(H114,2)),2)</f>
        <v>0</v>
      </c>
      <c r="K114" s="175" t="s">
        <v>148</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239</v>
      </c>
      <c r="AT114" s="183" t="s">
        <v>144</v>
      </c>
      <c r="AU114" s="183" t="s">
        <v>84</v>
      </c>
      <c r="AY114" s="17" t="s">
        <v>141</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239</v>
      </c>
      <c r="BM114" s="183" t="s">
        <v>561</v>
      </c>
    </row>
    <row r="115" spans="1:65" s="2" customFormat="1">
      <c r="A115" s="34"/>
      <c r="B115" s="35"/>
      <c r="C115" s="36"/>
      <c r="D115" s="185" t="s">
        <v>151</v>
      </c>
      <c r="E115" s="36"/>
      <c r="F115" s="186" t="s">
        <v>562</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151</v>
      </c>
      <c r="AU115" s="17" t="s">
        <v>84</v>
      </c>
    </row>
    <row r="116" spans="1:65" s="2" customFormat="1" ht="49.15" customHeight="1">
      <c r="A116" s="34"/>
      <c r="B116" s="35"/>
      <c r="C116" s="173" t="s">
        <v>229</v>
      </c>
      <c r="D116" s="173" t="s">
        <v>144</v>
      </c>
      <c r="E116" s="174" t="s">
        <v>563</v>
      </c>
      <c r="F116" s="175" t="s">
        <v>564</v>
      </c>
      <c r="G116" s="176" t="s">
        <v>263</v>
      </c>
      <c r="H116" s="177">
        <v>0.12</v>
      </c>
      <c r="I116" s="178"/>
      <c r="J116" s="177">
        <f>ROUND((ROUND(I116,2))*(ROUND(H116,2)),2)</f>
        <v>0</v>
      </c>
      <c r="K116" s="175" t="s">
        <v>148</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239</v>
      </c>
      <c r="AT116" s="183" t="s">
        <v>144</v>
      </c>
      <c r="AU116" s="183" t="s">
        <v>84</v>
      </c>
      <c r="AY116" s="17" t="s">
        <v>141</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239</v>
      </c>
      <c r="BM116" s="183" t="s">
        <v>565</v>
      </c>
    </row>
    <row r="117" spans="1:65" s="2" customFormat="1">
      <c r="A117" s="34"/>
      <c r="B117" s="35"/>
      <c r="C117" s="36"/>
      <c r="D117" s="185" t="s">
        <v>151</v>
      </c>
      <c r="E117" s="36"/>
      <c r="F117" s="186" t="s">
        <v>566</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151</v>
      </c>
      <c r="AU117" s="17" t="s">
        <v>84</v>
      </c>
    </row>
    <row r="118" spans="1:65" s="12" customFormat="1" ht="25.9" customHeight="1">
      <c r="B118" s="157"/>
      <c r="C118" s="158"/>
      <c r="D118" s="159" t="s">
        <v>73</v>
      </c>
      <c r="E118" s="160" t="s">
        <v>567</v>
      </c>
      <c r="F118" s="160" t="s">
        <v>568</v>
      </c>
      <c r="G118" s="158"/>
      <c r="H118" s="158"/>
      <c r="I118" s="161"/>
      <c r="J118" s="162">
        <f>BK118</f>
        <v>0</v>
      </c>
      <c r="K118" s="158"/>
      <c r="L118" s="163"/>
      <c r="M118" s="164"/>
      <c r="N118" s="165"/>
      <c r="O118" s="165"/>
      <c r="P118" s="166">
        <f>SUM(P119:P120)</f>
        <v>0</v>
      </c>
      <c r="Q118" s="165"/>
      <c r="R118" s="166">
        <f>SUM(R119:R120)</f>
        <v>0</v>
      </c>
      <c r="S118" s="165"/>
      <c r="T118" s="167">
        <f>SUM(T119:T120)</f>
        <v>0</v>
      </c>
      <c r="AR118" s="168" t="s">
        <v>149</v>
      </c>
      <c r="AT118" s="169" t="s">
        <v>73</v>
      </c>
      <c r="AU118" s="169" t="s">
        <v>74</v>
      </c>
      <c r="AY118" s="168" t="s">
        <v>141</v>
      </c>
      <c r="BK118" s="170">
        <f>SUM(BK119:BK120)</f>
        <v>0</v>
      </c>
    </row>
    <row r="119" spans="1:65" s="2" customFormat="1" ht="37.9" customHeight="1">
      <c r="A119" s="34"/>
      <c r="B119" s="35"/>
      <c r="C119" s="173" t="s">
        <v>8</v>
      </c>
      <c r="D119" s="173" t="s">
        <v>144</v>
      </c>
      <c r="E119" s="174" t="s">
        <v>569</v>
      </c>
      <c r="F119" s="175" t="s">
        <v>570</v>
      </c>
      <c r="G119" s="176" t="s">
        <v>571</v>
      </c>
      <c r="H119" s="177">
        <v>24</v>
      </c>
      <c r="I119" s="178"/>
      <c r="J119" s="177">
        <f>ROUND((ROUND(I119,2))*(ROUND(H119,2)),2)</f>
        <v>0</v>
      </c>
      <c r="K119" s="175" t="s">
        <v>148</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572</v>
      </c>
      <c r="AT119" s="183" t="s">
        <v>144</v>
      </c>
      <c r="AU119" s="183" t="s">
        <v>82</v>
      </c>
      <c r="AY119" s="17" t="s">
        <v>141</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572</v>
      </c>
      <c r="BM119" s="183" t="s">
        <v>573</v>
      </c>
    </row>
    <row r="120" spans="1:65" s="2" customFormat="1">
      <c r="A120" s="34"/>
      <c r="B120" s="35"/>
      <c r="C120" s="36"/>
      <c r="D120" s="185" t="s">
        <v>151</v>
      </c>
      <c r="E120" s="36"/>
      <c r="F120" s="186" t="s">
        <v>574</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151</v>
      </c>
      <c r="AU120" s="17" t="s">
        <v>82</v>
      </c>
    </row>
    <row r="121" spans="1:65" s="12" customFormat="1" ht="25.9" customHeight="1">
      <c r="B121" s="157"/>
      <c r="C121" s="158"/>
      <c r="D121" s="159" t="s">
        <v>73</v>
      </c>
      <c r="E121" s="160" t="s">
        <v>441</v>
      </c>
      <c r="F121" s="160" t="s">
        <v>442</v>
      </c>
      <c r="G121" s="158"/>
      <c r="H121" s="158"/>
      <c r="I121" s="161"/>
      <c r="J121" s="162">
        <f>BK121</f>
        <v>0</v>
      </c>
      <c r="K121" s="158"/>
      <c r="L121" s="163"/>
      <c r="M121" s="164"/>
      <c r="N121" s="165"/>
      <c r="O121" s="165"/>
      <c r="P121" s="166">
        <f>P122+P125</f>
        <v>0</v>
      </c>
      <c r="Q121" s="165"/>
      <c r="R121" s="166">
        <f>R122+R125</f>
        <v>0</v>
      </c>
      <c r="S121" s="165"/>
      <c r="T121" s="167">
        <f>T122+T125</f>
        <v>0</v>
      </c>
      <c r="AR121" s="168" t="s">
        <v>179</v>
      </c>
      <c r="AT121" s="169" t="s">
        <v>73</v>
      </c>
      <c r="AU121" s="169" t="s">
        <v>74</v>
      </c>
      <c r="AY121" s="168" t="s">
        <v>141</v>
      </c>
      <c r="BK121" s="170">
        <f>BK122+BK125</f>
        <v>0</v>
      </c>
    </row>
    <row r="122" spans="1:65" s="12" customFormat="1" ht="22.9" customHeight="1">
      <c r="B122" s="157"/>
      <c r="C122" s="158"/>
      <c r="D122" s="159" t="s">
        <v>73</v>
      </c>
      <c r="E122" s="171" t="s">
        <v>443</v>
      </c>
      <c r="F122" s="171" t="s">
        <v>444</v>
      </c>
      <c r="G122" s="158"/>
      <c r="H122" s="158"/>
      <c r="I122" s="161"/>
      <c r="J122" s="172">
        <f>BK122</f>
        <v>0</v>
      </c>
      <c r="K122" s="158"/>
      <c r="L122" s="163"/>
      <c r="M122" s="164"/>
      <c r="N122" s="165"/>
      <c r="O122" s="165"/>
      <c r="P122" s="166">
        <f>SUM(P123:P124)</f>
        <v>0</v>
      </c>
      <c r="Q122" s="165"/>
      <c r="R122" s="166">
        <f>SUM(R123:R124)</f>
        <v>0</v>
      </c>
      <c r="S122" s="165"/>
      <c r="T122" s="167">
        <f>SUM(T123:T124)</f>
        <v>0</v>
      </c>
      <c r="AR122" s="168" t="s">
        <v>179</v>
      </c>
      <c r="AT122" s="169" t="s">
        <v>73</v>
      </c>
      <c r="AU122" s="169" t="s">
        <v>82</v>
      </c>
      <c r="AY122" s="168" t="s">
        <v>141</v>
      </c>
      <c r="BK122" s="170">
        <f>SUM(BK123:BK124)</f>
        <v>0</v>
      </c>
    </row>
    <row r="123" spans="1:65" s="2" customFormat="1" ht="21.75" customHeight="1">
      <c r="A123" s="34"/>
      <c r="B123" s="35"/>
      <c r="C123" s="173" t="s">
        <v>239</v>
      </c>
      <c r="D123" s="173" t="s">
        <v>144</v>
      </c>
      <c r="E123" s="174" t="s">
        <v>446</v>
      </c>
      <c r="F123" s="175" t="s">
        <v>575</v>
      </c>
      <c r="G123" s="176" t="s">
        <v>227</v>
      </c>
      <c r="H123" s="177">
        <v>1</v>
      </c>
      <c r="I123" s="178"/>
      <c r="J123" s="177">
        <f>ROUND((ROUND(I123,2))*(ROUND(H123,2)),2)</f>
        <v>0</v>
      </c>
      <c r="K123" s="175" t="s">
        <v>148</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448</v>
      </c>
      <c r="AT123" s="183" t="s">
        <v>144</v>
      </c>
      <c r="AU123" s="183" t="s">
        <v>84</v>
      </c>
      <c r="AY123" s="17" t="s">
        <v>141</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448</v>
      </c>
      <c r="BM123" s="183" t="s">
        <v>576</v>
      </c>
    </row>
    <row r="124" spans="1:65" s="2" customFormat="1">
      <c r="A124" s="34"/>
      <c r="B124" s="35"/>
      <c r="C124" s="36"/>
      <c r="D124" s="185" t="s">
        <v>151</v>
      </c>
      <c r="E124" s="36"/>
      <c r="F124" s="186" t="s">
        <v>450</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151</v>
      </c>
      <c r="AU124" s="17" t="s">
        <v>84</v>
      </c>
    </row>
    <row r="125" spans="1:65" s="12" customFormat="1" ht="22.9" customHeight="1">
      <c r="B125" s="157"/>
      <c r="C125" s="158"/>
      <c r="D125" s="159" t="s">
        <v>73</v>
      </c>
      <c r="E125" s="171" t="s">
        <v>458</v>
      </c>
      <c r="F125" s="171" t="s">
        <v>459</v>
      </c>
      <c r="G125" s="158"/>
      <c r="H125" s="158"/>
      <c r="I125" s="161"/>
      <c r="J125" s="172">
        <f>BK125</f>
        <v>0</v>
      </c>
      <c r="K125" s="158"/>
      <c r="L125" s="163"/>
      <c r="M125" s="164"/>
      <c r="N125" s="165"/>
      <c r="O125" s="165"/>
      <c r="P125" s="166">
        <f>SUM(P126:P127)</f>
        <v>0</v>
      </c>
      <c r="Q125" s="165"/>
      <c r="R125" s="166">
        <f>SUM(R126:R127)</f>
        <v>0</v>
      </c>
      <c r="S125" s="165"/>
      <c r="T125" s="167">
        <f>SUM(T126:T127)</f>
        <v>0</v>
      </c>
      <c r="AR125" s="168" t="s">
        <v>179</v>
      </c>
      <c r="AT125" s="169" t="s">
        <v>73</v>
      </c>
      <c r="AU125" s="169" t="s">
        <v>82</v>
      </c>
      <c r="AY125" s="168" t="s">
        <v>141</v>
      </c>
      <c r="BK125" s="170">
        <f>SUM(BK126:BK127)</f>
        <v>0</v>
      </c>
    </row>
    <row r="126" spans="1:65" s="2" customFormat="1" ht="16.5" customHeight="1">
      <c r="A126" s="34"/>
      <c r="B126" s="35"/>
      <c r="C126" s="173" t="s">
        <v>245</v>
      </c>
      <c r="D126" s="173" t="s">
        <v>144</v>
      </c>
      <c r="E126" s="174" t="s">
        <v>577</v>
      </c>
      <c r="F126" s="175" t="s">
        <v>578</v>
      </c>
      <c r="G126" s="176" t="s">
        <v>227</v>
      </c>
      <c r="H126" s="177">
        <v>1</v>
      </c>
      <c r="I126" s="178"/>
      <c r="J126" s="177">
        <f>ROUND((ROUND(I126,2))*(ROUND(H126,2)),2)</f>
        <v>0</v>
      </c>
      <c r="K126" s="175" t="s">
        <v>148</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448</v>
      </c>
      <c r="AT126" s="183" t="s">
        <v>144</v>
      </c>
      <c r="AU126" s="183" t="s">
        <v>84</v>
      </c>
      <c r="AY126" s="17" t="s">
        <v>141</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448</v>
      </c>
      <c r="BM126" s="183" t="s">
        <v>579</v>
      </c>
    </row>
    <row r="127" spans="1:65" s="2" customFormat="1">
      <c r="A127" s="34"/>
      <c r="B127" s="35"/>
      <c r="C127" s="36"/>
      <c r="D127" s="185" t="s">
        <v>151</v>
      </c>
      <c r="E127" s="36"/>
      <c r="F127" s="186" t="s">
        <v>580</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151</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4Xg4W1Y1Xehggntzp3febY8CiAxvrkL0f3PMuUlq/iwzttk7wEULRipeowEpQriMvO+Yo6h22RY4En/hXUaEeQ==" saltValue="GP4n7hkUbm20t/ErxSUTzw=="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7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581</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582</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ROUND((SUM(BE90:BE176)),  2)</f>
        <v>0</v>
      </c>
      <c r="G33" s="34"/>
      <c r="H33" s="34"/>
      <c r="I33" s="118">
        <v>0.21</v>
      </c>
      <c r="J33" s="117">
        <f>ROUND(((SUM(BE90:BE176))*I33),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ROUND((SUM(BF90:BF176)),  2)</f>
        <v>0</v>
      </c>
      <c r="G34" s="34"/>
      <c r="H34" s="34"/>
      <c r="I34" s="118">
        <v>0.15</v>
      </c>
      <c r="J34" s="117">
        <f>ROUND(((SUM(BF90:BF176))*I34),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ROUND((SUM(BG90:BG176)),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ROUND((SUM(BH90:BH176)),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ROUND((SUM(BI90:BI176)),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583</v>
      </c>
      <c r="E60" s="137"/>
      <c r="F60" s="137"/>
      <c r="G60" s="137"/>
      <c r="H60" s="137"/>
      <c r="I60" s="137"/>
      <c r="J60" s="138">
        <f>J91</f>
        <v>0</v>
      </c>
      <c r="K60" s="135"/>
      <c r="L60" s="139"/>
    </row>
    <row r="61" spans="1:47" s="9" customFormat="1" ht="24.95" customHeight="1">
      <c r="B61" s="134"/>
      <c r="C61" s="135"/>
      <c r="D61" s="136" t="s">
        <v>584</v>
      </c>
      <c r="E61" s="137"/>
      <c r="F61" s="137"/>
      <c r="G61" s="137"/>
      <c r="H61" s="137"/>
      <c r="I61" s="137"/>
      <c r="J61" s="138">
        <f>J98</f>
        <v>0</v>
      </c>
      <c r="K61" s="135"/>
      <c r="L61" s="139"/>
    </row>
    <row r="62" spans="1:47" s="9" customFormat="1" ht="24.95" customHeight="1">
      <c r="B62" s="134"/>
      <c r="C62" s="135"/>
      <c r="D62" s="136" t="s">
        <v>585</v>
      </c>
      <c r="E62" s="137"/>
      <c r="F62" s="137"/>
      <c r="G62" s="137"/>
      <c r="H62" s="137"/>
      <c r="I62" s="137"/>
      <c r="J62" s="138">
        <f>J105</f>
        <v>0</v>
      </c>
      <c r="K62" s="135"/>
      <c r="L62" s="139"/>
    </row>
    <row r="63" spans="1:47" s="9" customFormat="1" ht="24.95" customHeight="1">
      <c r="B63" s="134"/>
      <c r="C63" s="135"/>
      <c r="D63" s="136" t="s">
        <v>586</v>
      </c>
      <c r="E63" s="137"/>
      <c r="F63" s="137"/>
      <c r="G63" s="137"/>
      <c r="H63" s="137"/>
      <c r="I63" s="137"/>
      <c r="J63" s="138">
        <f>J108</f>
        <v>0</v>
      </c>
      <c r="K63" s="135"/>
      <c r="L63" s="139"/>
    </row>
    <row r="64" spans="1:47" s="9" customFormat="1" ht="24.95" customHeight="1">
      <c r="B64" s="134"/>
      <c r="C64" s="135"/>
      <c r="D64" s="136" t="s">
        <v>587</v>
      </c>
      <c r="E64" s="137"/>
      <c r="F64" s="137"/>
      <c r="G64" s="137"/>
      <c r="H64" s="137"/>
      <c r="I64" s="137"/>
      <c r="J64" s="138">
        <f>J113</f>
        <v>0</v>
      </c>
      <c r="K64" s="135"/>
      <c r="L64" s="139"/>
    </row>
    <row r="65" spans="1:31" s="9" customFormat="1" ht="24.95" customHeight="1">
      <c r="B65" s="134"/>
      <c r="C65" s="135"/>
      <c r="D65" s="136" t="s">
        <v>588</v>
      </c>
      <c r="E65" s="137"/>
      <c r="F65" s="137"/>
      <c r="G65" s="137"/>
      <c r="H65" s="137"/>
      <c r="I65" s="137"/>
      <c r="J65" s="138">
        <f>J120</f>
        <v>0</v>
      </c>
      <c r="K65" s="135"/>
      <c r="L65" s="139"/>
    </row>
    <row r="66" spans="1:31" s="9" customFormat="1" ht="24.95" customHeight="1">
      <c r="B66" s="134"/>
      <c r="C66" s="135"/>
      <c r="D66" s="136" t="s">
        <v>589</v>
      </c>
      <c r="E66" s="137"/>
      <c r="F66" s="137"/>
      <c r="G66" s="137"/>
      <c r="H66" s="137"/>
      <c r="I66" s="137"/>
      <c r="J66" s="138">
        <f>J124</f>
        <v>0</v>
      </c>
      <c r="K66" s="135"/>
      <c r="L66" s="139"/>
    </row>
    <row r="67" spans="1:31" s="9" customFormat="1" ht="24.95" customHeight="1">
      <c r="B67" s="134"/>
      <c r="C67" s="135"/>
      <c r="D67" s="136" t="s">
        <v>590</v>
      </c>
      <c r="E67" s="137"/>
      <c r="F67" s="137"/>
      <c r="G67" s="137"/>
      <c r="H67" s="137"/>
      <c r="I67" s="137"/>
      <c r="J67" s="138">
        <f>J141</f>
        <v>0</v>
      </c>
      <c r="K67" s="135"/>
      <c r="L67" s="139"/>
    </row>
    <row r="68" spans="1:31" s="9" customFormat="1" ht="24.95" customHeight="1">
      <c r="B68" s="134"/>
      <c r="C68" s="135"/>
      <c r="D68" s="136" t="s">
        <v>591</v>
      </c>
      <c r="E68" s="137"/>
      <c r="F68" s="137"/>
      <c r="G68" s="137"/>
      <c r="H68" s="137"/>
      <c r="I68" s="137"/>
      <c r="J68" s="138">
        <f>J154</f>
        <v>0</v>
      </c>
      <c r="K68" s="135"/>
      <c r="L68" s="139"/>
    </row>
    <row r="69" spans="1:31" s="9" customFormat="1" ht="24.95" customHeight="1">
      <c r="B69" s="134"/>
      <c r="C69" s="135"/>
      <c r="D69" s="136" t="s">
        <v>592</v>
      </c>
      <c r="E69" s="137"/>
      <c r="F69" s="137"/>
      <c r="G69" s="137"/>
      <c r="H69" s="137"/>
      <c r="I69" s="137"/>
      <c r="J69" s="138">
        <f>J160</f>
        <v>0</v>
      </c>
      <c r="K69" s="135"/>
      <c r="L69" s="139"/>
    </row>
    <row r="70" spans="1:31" s="9" customFormat="1" ht="24.95" customHeight="1">
      <c r="B70" s="134"/>
      <c r="C70" s="135"/>
      <c r="D70" s="136" t="s">
        <v>507</v>
      </c>
      <c r="E70" s="137"/>
      <c r="F70" s="137"/>
      <c r="G70" s="137"/>
      <c r="H70" s="137"/>
      <c r="I70" s="137"/>
      <c r="J70" s="138">
        <f>J174</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126</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DP10 = E1P3</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101</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DP10</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127</v>
      </c>
      <c r="D89" s="149" t="s">
        <v>59</v>
      </c>
      <c r="E89" s="149" t="s">
        <v>55</v>
      </c>
      <c r="F89" s="149" t="s">
        <v>56</v>
      </c>
      <c r="G89" s="149" t="s">
        <v>128</v>
      </c>
      <c r="H89" s="149" t="s">
        <v>129</v>
      </c>
      <c r="I89" s="149" t="s">
        <v>130</v>
      </c>
      <c r="J89" s="149" t="s">
        <v>107</v>
      </c>
      <c r="K89" s="150" t="s">
        <v>131</v>
      </c>
      <c r="L89" s="151"/>
      <c r="M89" s="68" t="s">
        <v>18</v>
      </c>
      <c r="N89" s="69" t="s">
        <v>44</v>
      </c>
      <c r="O89" s="69" t="s">
        <v>132</v>
      </c>
      <c r="P89" s="69" t="s">
        <v>133</v>
      </c>
      <c r="Q89" s="69" t="s">
        <v>134</v>
      </c>
      <c r="R89" s="69" t="s">
        <v>135</v>
      </c>
      <c r="S89" s="69" t="s">
        <v>136</v>
      </c>
      <c r="T89" s="70" t="s">
        <v>137</v>
      </c>
      <c r="U89" s="146"/>
      <c r="V89" s="146"/>
      <c r="W89" s="146"/>
      <c r="X89" s="146"/>
      <c r="Y89" s="146"/>
      <c r="Z89" s="146"/>
      <c r="AA89" s="146"/>
      <c r="AB89" s="146"/>
      <c r="AC89" s="146"/>
      <c r="AD89" s="146"/>
      <c r="AE89" s="146"/>
    </row>
    <row r="90" spans="1:65" s="2" customFormat="1" ht="22.9" customHeight="1">
      <c r="A90" s="34"/>
      <c r="B90" s="35"/>
      <c r="C90" s="75" t="s">
        <v>138</v>
      </c>
      <c r="D90" s="36"/>
      <c r="E90" s="36"/>
      <c r="F90" s="36"/>
      <c r="G90" s="36"/>
      <c r="H90" s="36"/>
      <c r="I90" s="36"/>
      <c r="J90" s="152">
        <f>BK90</f>
        <v>0</v>
      </c>
      <c r="K90" s="36"/>
      <c r="L90" s="39"/>
      <c r="M90" s="71"/>
      <c r="N90" s="153"/>
      <c r="O90" s="72"/>
      <c r="P90" s="154">
        <f>P91+P98+P105+P108+P113+P120+P124+P141+P154+P160+P174</f>
        <v>0</v>
      </c>
      <c r="Q90" s="72"/>
      <c r="R90" s="154">
        <f>R91+R98+R105+R108+R113+R120+R124+R141+R154+R160+R174</f>
        <v>0</v>
      </c>
      <c r="S90" s="72"/>
      <c r="T90" s="155">
        <f>T91+T98+T105+T108+T113+T120+T124+T141+T154+T160+T174</f>
        <v>0</v>
      </c>
      <c r="U90" s="34"/>
      <c r="V90" s="34"/>
      <c r="W90" s="34"/>
      <c r="X90" s="34"/>
      <c r="Y90" s="34"/>
      <c r="Z90" s="34"/>
      <c r="AA90" s="34"/>
      <c r="AB90" s="34"/>
      <c r="AC90" s="34"/>
      <c r="AD90" s="34"/>
      <c r="AE90" s="34"/>
      <c r="AT90" s="17" t="s">
        <v>73</v>
      </c>
      <c r="AU90" s="17" t="s">
        <v>108</v>
      </c>
      <c r="BK90" s="156">
        <f>BK91+BK98+BK105+BK108+BK113+BK120+BK124+BK141+BK154+BK160+BK174</f>
        <v>0</v>
      </c>
    </row>
    <row r="91" spans="1:65" s="12" customFormat="1" ht="25.9" customHeight="1">
      <c r="B91" s="157"/>
      <c r="C91" s="158"/>
      <c r="D91" s="159" t="s">
        <v>73</v>
      </c>
      <c r="E91" s="160" t="s">
        <v>593</v>
      </c>
      <c r="F91" s="160" t="s">
        <v>594</v>
      </c>
      <c r="G91" s="158"/>
      <c r="H91" s="158"/>
      <c r="I91" s="161"/>
      <c r="J91" s="162">
        <f>BK91</f>
        <v>0</v>
      </c>
      <c r="K91" s="158"/>
      <c r="L91" s="163"/>
      <c r="M91" s="164"/>
      <c r="N91" s="165"/>
      <c r="O91" s="165"/>
      <c r="P91" s="166">
        <f>SUM(P92:P97)</f>
        <v>0</v>
      </c>
      <c r="Q91" s="165"/>
      <c r="R91" s="166">
        <f>SUM(R92:R97)</f>
        <v>0</v>
      </c>
      <c r="S91" s="165"/>
      <c r="T91" s="167">
        <f>SUM(T92:T97)</f>
        <v>0</v>
      </c>
      <c r="AR91" s="168" t="s">
        <v>82</v>
      </c>
      <c r="AT91" s="169" t="s">
        <v>73</v>
      </c>
      <c r="AU91" s="169" t="s">
        <v>74</v>
      </c>
      <c r="AY91" s="168" t="s">
        <v>141</v>
      </c>
      <c r="BK91" s="170">
        <f>SUM(BK92:BK97)</f>
        <v>0</v>
      </c>
    </row>
    <row r="92" spans="1:65" s="2" customFormat="1" ht="33" customHeight="1">
      <c r="A92" s="34"/>
      <c r="B92" s="35"/>
      <c r="C92" s="173" t="s">
        <v>82</v>
      </c>
      <c r="D92" s="173" t="s">
        <v>144</v>
      </c>
      <c r="E92" s="174" t="s">
        <v>595</v>
      </c>
      <c r="F92" s="175" t="s">
        <v>596</v>
      </c>
      <c r="G92" s="176" t="s">
        <v>597</v>
      </c>
      <c r="H92" s="177">
        <v>5</v>
      </c>
      <c r="I92" s="178"/>
      <c r="J92" s="177">
        <f>ROUND((ROUND(I92,2))*(ROUND(H92,2)),2)</f>
        <v>0</v>
      </c>
      <c r="K92" s="175" t="s">
        <v>211</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149</v>
      </c>
      <c r="AT92" s="183" t="s">
        <v>144</v>
      </c>
      <c r="AU92" s="183" t="s">
        <v>82</v>
      </c>
      <c r="AY92" s="17" t="s">
        <v>141</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149</v>
      </c>
      <c r="BM92" s="183" t="s">
        <v>84</v>
      </c>
    </row>
    <row r="93" spans="1:65" s="2" customFormat="1" ht="87.75">
      <c r="A93" s="34"/>
      <c r="B93" s="35"/>
      <c r="C93" s="36"/>
      <c r="D93" s="192" t="s">
        <v>376</v>
      </c>
      <c r="E93" s="36"/>
      <c r="F93" s="233" t="s">
        <v>598</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376</v>
      </c>
      <c r="AU93" s="17" t="s">
        <v>82</v>
      </c>
    </row>
    <row r="94" spans="1:65" s="2" customFormat="1" ht="33" customHeight="1">
      <c r="A94" s="34"/>
      <c r="B94" s="35"/>
      <c r="C94" s="173" t="s">
        <v>84</v>
      </c>
      <c r="D94" s="173" t="s">
        <v>144</v>
      </c>
      <c r="E94" s="174" t="s">
        <v>599</v>
      </c>
      <c r="F94" s="175" t="s">
        <v>600</v>
      </c>
      <c r="G94" s="176" t="s">
        <v>597</v>
      </c>
      <c r="H94" s="177">
        <v>17</v>
      </c>
      <c r="I94" s="178"/>
      <c r="J94" s="177">
        <f>ROUND((ROUND(I94,2))*(ROUND(H94,2)),2)</f>
        <v>0</v>
      </c>
      <c r="K94" s="175" t="s">
        <v>211</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149</v>
      </c>
      <c r="AT94" s="183" t="s">
        <v>144</v>
      </c>
      <c r="AU94" s="183" t="s">
        <v>82</v>
      </c>
      <c r="AY94" s="17" t="s">
        <v>141</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149</v>
      </c>
      <c r="BM94" s="183" t="s">
        <v>149</v>
      </c>
    </row>
    <row r="95" spans="1:65" s="2" customFormat="1" ht="87.75">
      <c r="A95" s="34"/>
      <c r="B95" s="35"/>
      <c r="C95" s="36"/>
      <c r="D95" s="192" t="s">
        <v>376</v>
      </c>
      <c r="E95" s="36"/>
      <c r="F95" s="233" t="s">
        <v>601</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376</v>
      </c>
      <c r="AU95" s="17" t="s">
        <v>82</v>
      </c>
    </row>
    <row r="96" spans="1:65" s="2" customFormat="1" ht="33" customHeight="1">
      <c r="A96" s="34"/>
      <c r="B96" s="35"/>
      <c r="C96" s="173" t="s">
        <v>142</v>
      </c>
      <c r="D96" s="173" t="s">
        <v>144</v>
      </c>
      <c r="E96" s="174" t="s">
        <v>602</v>
      </c>
      <c r="F96" s="175" t="s">
        <v>603</v>
      </c>
      <c r="G96" s="176" t="s">
        <v>597</v>
      </c>
      <c r="H96" s="177">
        <v>22</v>
      </c>
      <c r="I96" s="178"/>
      <c r="J96" s="177">
        <f>ROUND((ROUND(I96,2))*(ROUND(H96,2)),2)</f>
        <v>0</v>
      </c>
      <c r="K96" s="175" t="s">
        <v>211</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149</v>
      </c>
      <c r="AT96" s="183" t="s">
        <v>144</v>
      </c>
      <c r="AU96" s="183" t="s">
        <v>82</v>
      </c>
      <c r="AY96" s="17" t="s">
        <v>141</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149</v>
      </c>
      <c r="BM96" s="183" t="s">
        <v>158</v>
      </c>
    </row>
    <row r="97" spans="1:65" s="2" customFormat="1" ht="19.5">
      <c r="A97" s="34"/>
      <c r="B97" s="35"/>
      <c r="C97" s="36"/>
      <c r="D97" s="192" t="s">
        <v>376</v>
      </c>
      <c r="E97" s="36"/>
      <c r="F97" s="233" t="s">
        <v>604</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376</v>
      </c>
      <c r="AU97" s="17" t="s">
        <v>82</v>
      </c>
    </row>
    <row r="98" spans="1:65" s="12" customFormat="1" ht="25.9" customHeight="1">
      <c r="B98" s="157"/>
      <c r="C98" s="158"/>
      <c r="D98" s="159" t="s">
        <v>73</v>
      </c>
      <c r="E98" s="160" t="s">
        <v>605</v>
      </c>
      <c r="F98" s="160" t="s">
        <v>606</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141</v>
      </c>
      <c r="BK98" s="170">
        <f>SUM(BK99:BK104)</f>
        <v>0</v>
      </c>
    </row>
    <row r="99" spans="1:65" s="2" customFormat="1" ht="24.2" customHeight="1">
      <c r="A99" s="34"/>
      <c r="B99" s="35"/>
      <c r="C99" s="173" t="s">
        <v>149</v>
      </c>
      <c r="D99" s="173" t="s">
        <v>144</v>
      </c>
      <c r="E99" s="174" t="s">
        <v>607</v>
      </c>
      <c r="F99" s="175" t="s">
        <v>608</v>
      </c>
      <c r="G99" s="176" t="s">
        <v>597</v>
      </c>
      <c r="H99" s="177">
        <v>5</v>
      </c>
      <c r="I99" s="178"/>
      <c r="J99" s="177">
        <f>ROUND((ROUND(I99,2))*(ROUND(H99,2)),2)</f>
        <v>0</v>
      </c>
      <c r="K99" s="175" t="s">
        <v>211</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149</v>
      </c>
      <c r="AT99" s="183" t="s">
        <v>144</v>
      </c>
      <c r="AU99" s="183" t="s">
        <v>82</v>
      </c>
      <c r="AY99" s="17" t="s">
        <v>141</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149</v>
      </c>
      <c r="BM99" s="183" t="s">
        <v>201</v>
      </c>
    </row>
    <row r="100" spans="1:65" s="2" customFormat="1" ht="19.5">
      <c r="A100" s="34"/>
      <c r="B100" s="35"/>
      <c r="C100" s="36"/>
      <c r="D100" s="192" t="s">
        <v>376</v>
      </c>
      <c r="E100" s="36"/>
      <c r="F100" s="233" t="s">
        <v>609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376</v>
      </c>
      <c r="AU100" s="17" t="s">
        <v>82</v>
      </c>
    </row>
    <row r="101" spans="1:65" s="2" customFormat="1" ht="24.2" customHeight="1">
      <c r="A101" s="34"/>
      <c r="B101" s="35"/>
      <c r="C101" s="173" t="s">
        <v>179</v>
      </c>
      <c r="D101" s="173" t="s">
        <v>144</v>
      </c>
      <c r="E101" s="174" t="s">
        <v>610</v>
      </c>
      <c r="F101" s="175" t="s">
        <v>611</v>
      </c>
      <c r="G101" s="176" t="s">
        <v>597</v>
      </c>
      <c r="H101" s="177">
        <v>17</v>
      </c>
      <c r="I101" s="178"/>
      <c r="J101" s="177">
        <f>ROUND((ROUND(I101,2))*(ROUND(H101,2)),2)</f>
        <v>0</v>
      </c>
      <c r="K101" s="175" t="s">
        <v>211</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149</v>
      </c>
      <c r="AT101" s="183" t="s">
        <v>144</v>
      </c>
      <c r="AU101" s="183" t="s">
        <v>82</v>
      </c>
      <c r="AY101" s="17" t="s">
        <v>141</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149</v>
      </c>
      <c r="BM101" s="183" t="s">
        <v>213</v>
      </c>
    </row>
    <row r="102" spans="1:65" s="2" customFormat="1" ht="19.5">
      <c r="A102" s="34"/>
      <c r="B102" s="35"/>
      <c r="C102" s="36"/>
      <c r="D102" s="192" t="s">
        <v>376</v>
      </c>
      <c r="E102" s="36"/>
      <c r="F102" s="233" t="s">
        <v>609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376</v>
      </c>
      <c r="AU102" s="17" t="s">
        <v>82</v>
      </c>
    </row>
    <row r="103" spans="1:65" s="2" customFormat="1" ht="33" customHeight="1">
      <c r="A103" s="34"/>
      <c r="B103" s="35"/>
      <c r="C103" s="173" t="s">
        <v>158</v>
      </c>
      <c r="D103" s="173" t="s">
        <v>144</v>
      </c>
      <c r="E103" s="174" t="s">
        <v>612</v>
      </c>
      <c r="F103" s="175" t="s">
        <v>613</v>
      </c>
      <c r="G103" s="176" t="s">
        <v>597</v>
      </c>
      <c r="H103" s="177">
        <v>22</v>
      </c>
      <c r="I103" s="178"/>
      <c r="J103" s="177">
        <f>ROUND((ROUND(I103,2))*(ROUND(H103,2)),2)</f>
        <v>0</v>
      </c>
      <c r="K103" s="175" t="s">
        <v>211</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149</v>
      </c>
      <c r="AT103" s="183" t="s">
        <v>144</v>
      </c>
      <c r="AU103" s="183" t="s">
        <v>82</v>
      </c>
      <c r="AY103" s="17" t="s">
        <v>141</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149</v>
      </c>
      <c r="BM103" s="183" t="s">
        <v>221</v>
      </c>
    </row>
    <row r="104" spans="1:65" s="2" customFormat="1" ht="19.5">
      <c r="A104" s="34"/>
      <c r="B104" s="35"/>
      <c r="C104" s="36"/>
      <c r="D104" s="192" t="s">
        <v>376</v>
      </c>
      <c r="E104" s="36"/>
      <c r="F104" s="233" t="s">
        <v>614</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376</v>
      </c>
      <c r="AU104" s="17" t="s">
        <v>82</v>
      </c>
    </row>
    <row r="105" spans="1:65" s="12" customFormat="1" ht="25.9" customHeight="1">
      <c r="B105" s="157"/>
      <c r="C105" s="158"/>
      <c r="D105" s="159" t="s">
        <v>73</v>
      </c>
      <c r="E105" s="160" t="s">
        <v>615</v>
      </c>
      <c r="F105" s="160" t="s">
        <v>616</v>
      </c>
      <c r="G105" s="158"/>
      <c r="H105" s="158"/>
      <c r="I105" s="161"/>
      <c r="J105" s="162">
        <f>BK105</f>
        <v>0</v>
      </c>
      <c r="K105" s="158"/>
      <c r="L105" s="163"/>
      <c r="M105" s="164"/>
      <c r="N105" s="165"/>
      <c r="O105" s="165"/>
      <c r="P105" s="166">
        <f>SUM(P106:P107)</f>
        <v>0</v>
      </c>
      <c r="Q105" s="165"/>
      <c r="R105" s="166">
        <f>SUM(R106:R107)</f>
        <v>0</v>
      </c>
      <c r="S105" s="165"/>
      <c r="T105" s="167">
        <f>SUM(T106:T107)</f>
        <v>0</v>
      </c>
      <c r="AR105" s="168" t="s">
        <v>82</v>
      </c>
      <c r="AT105" s="169" t="s">
        <v>73</v>
      </c>
      <c r="AU105" s="169" t="s">
        <v>74</v>
      </c>
      <c r="AY105" s="168" t="s">
        <v>141</v>
      </c>
      <c r="BK105" s="170">
        <f>SUM(BK106:BK107)</f>
        <v>0</v>
      </c>
    </row>
    <row r="106" spans="1:65" s="2" customFormat="1" ht="33" customHeight="1">
      <c r="A106" s="34"/>
      <c r="B106" s="35"/>
      <c r="C106" s="173" t="s">
        <v>195</v>
      </c>
      <c r="D106" s="173" t="s">
        <v>144</v>
      </c>
      <c r="E106" s="174" t="s">
        <v>617</v>
      </c>
      <c r="F106" s="175" t="s">
        <v>618</v>
      </c>
      <c r="G106" s="176" t="s">
        <v>597</v>
      </c>
      <c r="H106" s="177">
        <v>44</v>
      </c>
      <c r="I106" s="178"/>
      <c r="J106" s="177">
        <f>ROUND((ROUND(I106,2))*(ROUND(H106,2)),2)</f>
        <v>0</v>
      </c>
      <c r="K106" s="175" t="s">
        <v>211</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149</v>
      </c>
      <c r="AT106" s="183" t="s">
        <v>144</v>
      </c>
      <c r="AU106" s="183" t="s">
        <v>82</v>
      </c>
      <c r="AY106" s="17" t="s">
        <v>141</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149</v>
      </c>
      <c r="BM106" s="183" t="s">
        <v>229</v>
      </c>
    </row>
    <row r="107" spans="1:65" s="2" customFormat="1" ht="39">
      <c r="A107" s="34"/>
      <c r="B107" s="35"/>
      <c r="C107" s="36"/>
      <c r="D107" s="192" t="s">
        <v>376</v>
      </c>
      <c r="E107" s="36"/>
      <c r="F107" s="233" t="s">
        <v>619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376</v>
      </c>
      <c r="AU107" s="17" t="s">
        <v>82</v>
      </c>
    </row>
    <row r="108" spans="1:65" s="12" customFormat="1" ht="25.9" customHeight="1">
      <c r="B108" s="157"/>
      <c r="C108" s="158"/>
      <c r="D108" s="159" t="s">
        <v>73</v>
      </c>
      <c r="E108" s="160" t="s">
        <v>620</v>
      </c>
      <c r="F108" s="160" t="s">
        <v>621</v>
      </c>
      <c r="G108" s="158"/>
      <c r="H108" s="158"/>
      <c r="I108" s="161"/>
      <c r="J108" s="162">
        <f>BK108</f>
        <v>0</v>
      </c>
      <c r="K108" s="158"/>
      <c r="L108" s="163"/>
      <c r="M108" s="164"/>
      <c r="N108" s="165"/>
      <c r="O108" s="165"/>
      <c r="P108" s="166">
        <f>SUM(P109:P112)</f>
        <v>0</v>
      </c>
      <c r="Q108" s="165"/>
      <c r="R108" s="166">
        <f>SUM(R109:R112)</f>
        <v>0</v>
      </c>
      <c r="S108" s="165"/>
      <c r="T108" s="167">
        <f>SUM(T109:T112)</f>
        <v>0</v>
      </c>
      <c r="AR108" s="168" t="s">
        <v>82</v>
      </c>
      <c r="AT108" s="169" t="s">
        <v>73</v>
      </c>
      <c r="AU108" s="169" t="s">
        <v>74</v>
      </c>
      <c r="AY108" s="168" t="s">
        <v>141</v>
      </c>
      <c r="BK108" s="170">
        <f>SUM(BK109:BK112)</f>
        <v>0</v>
      </c>
    </row>
    <row r="109" spans="1:65" s="2" customFormat="1" ht="16.5" customHeight="1">
      <c r="A109" s="34"/>
      <c r="B109" s="35"/>
      <c r="C109" s="173" t="s">
        <v>201</v>
      </c>
      <c r="D109" s="173" t="s">
        <v>144</v>
      </c>
      <c r="E109" s="174" t="s">
        <v>622</v>
      </c>
      <c r="F109" s="175" t="s">
        <v>623</v>
      </c>
      <c r="G109" s="176" t="s">
        <v>597</v>
      </c>
      <c r="H109" s="177">
        <v>54</v>
      </c>
      <c r="I109" s="178"/>
      <c r="J109" s="177">
        <f>ROUND((ROUND(I109,2))*(ROUND(H109,2)),2)</f>
        <v>0</v>
      </c>
      <c r="K109" s="175" t="s">
        <v>211</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149</v>
      </c>
      <c r="AT109" s="183" t="s">
        <v>144</v>
      </c>
      <c r="AU109" s="183" t="s">
        <v>82</v>
      </c>
      <c r="AY109" s="17" t="s">
        <v>141</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149</v>
      </c>
      <c r="BM109" s="183" t="s">
        <v>239</v>
      </c>
    </row>
    <row r="110" spans="1:65" s="2" customFormat="1" ht="19.5">
      <c r="A110" s="34"/>
      <c r="B110" s="35"/>
      <c r="C110" s="36"/>
      <c r="D110" s="192" t="s">
        <v>376</v>
      </c>
      <c r="E110" s="36"/>
      <c r="F110" s="233" t="s">
        <v>624</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376</v>
      </c>
      <c r="AU110" s="17" t="s">
        <v>82</v>
      </c>
    </row>
    <row r="111" spans="1:65" s="2" customFormat="1" ht="16.5" customHeight="1">
      <c r="A111" s="34"/>
      <c r="B111" s="35"/>
      <c r="C111" s="173" t="s">
        <v>206</v>
      </c>
      <c r="D111" s="173" t="s">
        <v>144</v>
      </c>
      <c r="E111" s="174" t="s">
        <v>625</v>
      </c>
      <c r="F111" s="175" t="s">
        <v>626</v>
      </c>
      <c r="G111" s="176" t="s">
        <v>597</v>
      </c>
      <c r="H111" s="177">
        <v>34</v>
      </c>
      <c r="I111" s="178"/>
      <c r="J111" s="177">
        <f>ROUND((ROUND(I111,2))*(ROUND(H111,2)),2)</f>
        <v>0</v>
      </c>
      <c r="K111" s="175" t="s">
        <v>211</v>
      </c>
      <c r="L111" s="39"/>
      <c r="M111" s="179" t="s">
        <v>18</v>
      </c>
      <c r="N111" s="180" t="s">
        <v>45</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149</v>
      </c>
      <c r="AT111" s="183" t="s">
        <v>144</v>
      </c>
      <c r="AU111" s="183" t="s">
        <v>82</v>
      </c>
      <c r="AY111" s="17" t="s">
        <v>141</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149</v>
      </c>
      <c r="BM111" s="183" t="s">
        <v>251</v>
      </c>
    </row>
    <row r="112" spans="1:65" s="2" customFormat="1" ht="19.5">
      <c r="A112" s="34"/>
      <c r="B112" s="35"/>
      <c r="C112" s="36"/>
      <c r="D112" s="192" t="s">
        <v>376</v>
      </c>
      <c r="E112" s="36"/>
      <c r="F112" s="233" t="s">
        <v>624</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376</v>
      </c>
      <c r="AU112" s="17" t="s">
        <v>82</v>
      </c>
    </row>
    <row r="113" spans="1:65" s="12" customFormat="1" ht="25.9" customHeight="1">
      <c r="B113" s="157"/>
      <c r="C113" s="158"/>
      <c r="D113" s="159" t="s">
        <v>73</v>
      </c>
      <c r="E113" s="160" t="s">
        <v>627</v>
      </c>
      <c r="F113" s="160" t="s">
        <v>628</v>
      </c>
      <c r="G113" s="158"/>
      <c r="H113" s="158"/>
      <c r="I113" s="161"/>
      <c r="J113" s="162">
        <f>BK113</f>
        <v>0</v>
      </c>
      <c r="K113" s="158"/>
      <c r="L113" s="163"/>
      <c r="M113" s="164"/>
      <c r="N113" s="165"/>
      <c r="O113" s="165"/>
      <c r="P113" s="166">
        <f>SUM(P114:P119)</f>
        <v>0</v>
      </c>
      <c r="Q113" s="165"/>
      <c r="R113" s="166">
        <f>SUM(R114:R119)</f>
        <v>0</v>
      </c>
      <c r="S113" s="165"/>
      <c r="T113" s="167">
        <f>SUM(T114:T119)</f>
        <v>0</v>
      </c>
      <c r="AR113" s="168" t="s">
        <v>82</v>
      </c>
      <c r="AT113" s="169" t="s">
        <v>73</v>
      </c>
      <c r="AU113" s="169" t="s">
        <v>74</v>
      </c>
      <c r="AY113" s="168" t="s">
        <v>141</v>
      </c>
      <c r="BK113" s="170">
        <f>SUM(BK114:BK119)</f>
        <v>0</v>
      </c>
    </row>
    <row r="114" spans="1:65" s="2" customFormat="1" ht="24.2" customHeight="1">
      <c r="A114" s="34"/>
      <c r="B114" s="35"/>
      <c r="C114" s="173" t="s">
        <v>213</v>
      </c>
      <c r="D114" s="173" t="s">
        <v>144</v>
      </c>
      <c r="E114" s="174" t="s">
        <v>629</v>
      </c>
      <c r="F114" s="175" t="s">
        <v>630</v>
      </c>
      <c r="G114" s="176" t="s">
        <v>597</v>
      </c>
      <c r="H114" s="177">
        <v>44</v>
      </c>
      <c r="I114" s="178"/>
      <c r="J114" s="177">
        <f>ROUND((ROUND(I114,2))*(ROUND(H114,2)),2)</f>
        <v>0</v>
      </c>
      <c r="K114" s="175" t="s">
        <v>211</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149</v>
      </c>
      <c r="AT114" s="183" t="s">
        <v>144</v>
      </c>
      <c r="AU114" s="183" t="s">
        <v>82</v>
      </c>
      <c r="AY114" s="17" t="s">
        <v>141</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149</v>
      </c>
      <c r="BM114" s="183" t="s">
        <v>266</v>
      </c>
    </row>
    <row r="115" spans="1:65" s="2" customFormat="1" ht="19.5">
      <c r="A115" s="34"/>
      <c r="B115" s="35"/>
      <c r="C115" s="36"/>
      <c r="D115" s="192" t="s">
        <v>376</v>
      </c>
      <c r="E115" s="36"/>
      <c r="F115" s="233" t="s">
        <v>631</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376</v>
      </c>
      <c r="AU115" s="17" t="s">
        <v>82</v>
      </c>
    </row>
    <row r="116" spans="1:65" s="2" customFormat="1" ht="24.2" customHeight="1">
      <c r="A116" s="34"/>
      <c r="B116" s="35"/>
      <c r="C116" s="173" t="s">
        <v>216</v>
      </c>
      <c r="D116" s="173" t="s">
        <v>144</v>
      </c>
      <c r="E116" s="174" t="s">
        <v>632</v>
      </c>
      <c r="F116" s="175" t="s">
        <v>633</v>
      </c>
      <c r="G116" s="176" t="s">
        <v>597</v>
      </c>
      <c r="H116" s="177">
        <v>6</v>
      </c>
      <c r="I116" s="178"/>
      <c r="J116" s="177">
        <f>ROUND((ROUND(I116,2))*(ROUND(H116,2)),2)</f>
        <v>0</v>
      </c>
      <c r="K116" s="175" t="s">
        <v>211</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149</v>
      </c>
      <c r="AT116" s="183" t="s">
        <v>144</v>
      </c>
      <c r="AU116" s="183" t="s">
        <v>82</v>
      </c>
      <c r="AY116" s="17" t="s">
        <v>141</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149</v>
      </c>
      <c r="BM116" s="183" t="s">
        <v>276</v>
      </c>
    </row>
    <row r="117" spans="1:65" s="2" customFormat="1" ht="19.5">
      <c r="A117" s="34"/>
      <c r="B117" s="35"/>
      <c r="C117" s="36"/>
      <c r="D117" s="192" t="s">
        <v>376</v>
      </c>
      <c r="E117" s="36"/>
      <c r="F117" s="233" t="s">
        <v>631</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376</v>
      </c>
      <c r="AU117" s="17" t="s">
        <v>82</v>
      </c>
    </row>
    <row r="118" spans="1:65" s="2" customFormat="1" ht="21.75" customHeight="1">
      <c r="A118" s="34"/>
      <c r="B118" s="35"/>
      <c r="C118" s="173" t="s">
        <v>221</v>
      </c>
      <c r="D118" s="173" t="s">
        <v>144</v>
      </c>
      <c r="E118" s="174" t="s">
        <v>634</v>
      </c>
      <c r="F118" s="175" t="s">
        <v>635</v>
      </c>
      <c r="G118" s="176" t="s">
        <v>597</v>
      </c>
      <c r="H118" s="177">
        <v>44</v>
      </c>
      <c r="I118" s="178"/>
      <c r="J118" s="177">
        <f>ROUND((ROUND(I118,2))*(ROUND(H118,2)),2)</f>
        <v>0</v>
      </c>
      <c r="K118" s="175" t="s">
        <v>211</v>
      </c>
      <c r="L118" s="39"/>
      <c r="M118" s="179" t="s">
        <v>18</v>
      </c>
      <c r="N118" s="180" t="s">
        <v>45</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149</v>
      </c>
      <c r="AT118" s="183" t="s">
        <v>144</v>
      </c>
      <c r="AU118" s="183" t="s">
        <v>82</v>
      </c>
      <c r="AY118" s="17" t="s">
        <v>141</v>
      </c>
      <c r="BE118" s="184">
        <f>IF(N118="základní",J118,0)</f>
        <v>0</v>
      </c>
      <c r="BF118" s="184">
        <f>IF(N118="snížená",J118,0)</f>
        <v>0</v>
      </c>
      <c r="BG118" s="184">
        <f>IF(N118="zákl. přenesená",J118,0)</f>
        <v>0</v>
      </c>
      <c r="BH118" s="184">
        <f>IF(N118="sníž. přenesená",J118,0)</f>
        <v>0</v>
      </c>
      <c r="BI118" s="184">
        <f>IF(N118="nulová",J118,0)</f>
        <v>0</v>
      </c>
      <c r="BJ118" s="17" t="s">
        <v>82</v>
      </c>
      <c r="BK118" s="184">
        <f>ROUND((ROUND(I118,2))*(ROUND(H118,2)),2)</f>
        <v>0</v>
      </c>
      <c r="BL118" s="17" t="s">
        <v>149</v>
      </c>
      <c r="BM118" s="183" t="s">
        <v>288</v>
      </c>
    </row>
    <row r="119" spans="1:65" s="2" customFormat="1" ht="19.5">
      <c r="A119" s="34"/>
      <c r="B119" s="35"/>
      <c r="C119" s="36"/>
      <c r="D119" s="192" t="s">
        <v>376</v>
      </c>
      <c r="E119" s="36"/>
      <c r="F119" s="233" t="s">
        <v>636</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376</v>
      </c>
      <c r="AU119" s="17" t="s">
        <v>82</v>
      </c>
    </row>
    <row r="120" spans="1:65" s="12" customFormat="1" ht="25.9" customHeight="1">
      <c r="B120" s="157"/>
      <c r="C120" s="158"/>
      <c r="D120" s="159" t="s">
        <v>73</v>
      </c>
      <c r="E120" s="160" t="s">
        <v>637</v>
      </c>
      <c r="F120" s="160" t="s">
        <v>638</v>
      </c>
      <c r="G120" s="158"/>
      <c r="H120" s="158"/>
      <c r="I120" s="161"/>
      <c r="J120" s="162">
        <f>BK120</f>
        <v>0</v>
      </c>
      <c r="K120" s="158"/>
      <c r="L120" s="163"/>
      <c r="M120" s="164"/>
      <c r="N120" s="165"/>
      <c r="O120" s="165"/>
      <c r="P120" s="166">
        <f>SUM(P121:P123)</f>
        <v>0</v>
      </c>
      <c r="Q120" s="165"/>
      <c r="R120" s="166">
        <f>SUM(R121:R123)</f>
        <v>0</v>
      </c>
      <c r="S120" s="165"/>
      <c r="T120" s="167">
        <f>SUM(T121:T123)</f>
        <v>0</v>
      </c>
      <c r="AR120" s="168" t="s">
        <v>82</v>
      </c>
      <c r="AT120" s="169" t="s">
        <v>73</v>
      </c>
      <c r="AU120" s="169" t="s">
        <v>74</v>
      </c>
      <c r="AY120" s="168" t="s">
        <v>141</v>
      </c>
      <c r="BK120" s="170">
        <f>SUM(BK121:BK123)</f>
        <v>0</v>
      </c>
    </row>
    <row r="121" spans="1:65" s="2" customFormat="1" ht="37.9" customHeight="1">
      <c r="A121" s="34"/>
      <c r="B121" s="35"/>
      <c r="C121" s="173" t="s">
        <v>224</v>
      </c>
      <c r="D121" s="173" t="s">
        <v>144</v>
      </c>
      <c r="E121" s="174" t="s">
        <v>639</v>
      </c>
      <c r="F121" s="175" t="s">
        <v>640</v>
      </c>
      <c r="G121" s="176" t="s">
        <v>597</v>
      </c>
      <c r="H121" s="177">
        <v>22</v>
      </c>
      <c r="I121" s="178"/>
      <c r="J121" s="177">
        <f>ROUND((ROUND(I121,2))*(ROUND(H121,2)),2)</f>
        <v>0</v>
      </c>
      <c r="K121" s="175" t="s">
        <v>211</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149</v>
      </c>
      <c r="AT121" s="183" t="s">
        <v>144</v>
      </c>
      <c r="AU121" s="183" t="s">
        <v>82</v>
      </c>
      <c r="AY121" s="17" t="s">
        <v>141</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149</v>
      </c>
      <c r="BM121" s="183" t="s">
        <v>301</v>
      </c>
    </row>
    <row r="122" spans="1:65" s="2" customFormat="1" ht="16.5" customHeight="1">
      <c r="A122" s="34"/>
      <c r="B122" s="35"/>
      <c r="C122" s="173" t="s">
        <v>229</v>
      </c>
      <c r="D122" s="173" t="s">
        <v>144</v>
      </c>
      <c r="E122" s="174" t="s">
        <v>641</v>
      </c>
      <c r="F122" s="175" t="s">
        <v>642</v>
      </c>
      <c r="G122" s="176" t="s">
        <v>597</v>
      </c>
      <c r="H122" s="177">
        <v>1</v>
      </c>
      <c r="I122" s="178"/>
      <c r="J122" s="177">
        <f>ROUND((ROUND(I122,2))*(ROUND(H122,2)),2)</f>
        <v>0</v>
      </c>
      <c r="K122" s="175" t="s">
        <v>211</v>
      </c>
      <c r="L122" s="39"/>
      <c r="M122" s="179" t="s">
        <v>18</v>
      </c>
      <c r="N122" s="180" t="s">
        <v>45</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149</v>
      </c>
      <c r="AT122" s="183" t="s">
        <v>144</v>
      </c>
      <c r="AU122" s="183" t="s">
        <v>82</v>
      </c>
      <c r="AY122" s="17" t="s">
        <v>141</v>
      </c>
      <c r="BE122" s="184">
        <f>IF(N122="základní",J122,0)</f>
        <v>0</v>
      </c>
      <c r="BF122" s="184">
        <f>IF(N122="snížená",J122,0)</f>
        <v>0</v>
      </c>
      <c r="BG122" s="184">
        <f>IF(N122="zákl. přenesená",J122,0)</f>
        <v>0</v>
      </c>
      <c r="BH122" s="184">
        <f>IF(N122="sníž. přenesená",J122,0)</f>
        <v>0</v>
      </c>
      <c r="BI122" s="184">
        <f>IF(N122="nulová",J122,0)</f>
        <v>0</v>
      </c>
      <c r="BJ122" s="17" t="s">
        <v>82</v>
      </c>
      <c r="BK122" s="184">
        <f>ROUND((ROUND(I122,2))*(ROUND(H122,2)),2)</f>
        <v>0</v>
      </c>
      <c r="BL122" s="17" t="s">
        <v>149</v>
      </c>
      <c r="BM122" s="183" t="s">
        <v>311</v>
      </c>
    </row>
    <row r="123" spans="1:65" s="2" customFormat="1" ht="29.25">
      <c r="A123" s="34"/>
      <c r="B123" s="35"/>
      <c r="C123" s="36"/>
      <c r="D123" s="192" t="s">
        <v>376</v>
      </c>
      <c r="E123" s="36"/>
      <c r="F123" s="233" t="s">
        <v>643</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376</v>
      </c>
      <c r="AU123" s="17" t="s">
        <v>82</v>
      </c>
    </row>
    <row r="124" spans="1:65" s="12" customFormat="1" ht="25.9" customHeight="1">
      <c r="B124" s="157"/>
      <c r="C124" s="158"/>
      <c r="D124" s="159" t="s">
        <v>73</v>
      </c>
      <c r="E124" s="160" t="s">
        <v>644</v>
      </c>
      <c r="F124" s="160" t="s">
        <v>645</v>
      </c>
      <c r="G124" s="158"/>
      <c r="H124" s="158"/>
      <c r="I124" s="161"/>
      <c r="J124" s="162">
        <f>BK124</f>
        <v>0</v>
      </c>
      <c r="K124" s="158"/>
      <c r="L124" s="163"/>
      <c r="M124" s="164"/>
      <c r="N124" s="165"/>
      <c r="O124" s="165"/>
      <c r="P124" s="166">
        <f>SUM(P125:P140)</f>
        <v>0</v>
      </c>
      <c r="Q124" s="165"/>
      <c r="R124" s="166">
        <f>SUM(R125:R140)</f>
        <v>0</v>
      </c>
      <c r="S124" s="165"/>
      <c r="T124" s="167">
        <f>SUM(T125:T140)</f>
        <v>0</v>
      </c>
      <c r="AR124" s="168" t="s">
        <v>82</v>
      </c>
      <c r="AT124" s="169" t="s">
        <v>73</v>
      </c>
      <c r="AU124" s="169" t="s">
        <v>74</v>
      </c>
      <c r="AY124" s="168" t="s">
        <v>141</v>
      </c>
      <c r="BK124" s="170">
        <f>SUM(BK125:BK140)</f>
        <v>0</v>
      </c>
    </row>
    <row r="125" spans="1:65" s="2" customFormat="1" ht="33" customHeight="1">
      <c r="A125" s="34"/>
      <c r="B125" s="35"/>
      <c r="C125" s="173" t="s">
        <v>8</v>
      </c>
      <c r="D125" s="173" t="s">
        <v>144</v>
      </c>
      <c r="E125" s="174" t="s">
        <v>646</v>
      </c>
      <c r="F125" s="175" t="s">
        <v>647</v>
      </c>
      <c r="G125" s="176" t="s">
        <v>648</v>
      </c>
      <c r="H125" s="177">
        <v>15</v>
      </c>
      <c r="I125" s="178"/>
      <c r="J125" s="177">
        <f>ROUND((ROUND(I125,2))*(ROUND(H125,2)),2)</f>
        <v>0</v>
      </c>
      <c r="K125" s="175" t="s">
        <v>211</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149</v>
      </c>
      <c r="AT125" s="183" t="s">
        <v>144</v>
      </c>
      <c r="AU125" s="183" t="s">
        <v>82</v>
      </c>
      <c r="AY125" s="17" t="s">
        <v>141</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149</v>
      </c>
      <c r="BM125" s="183" t="s">
        <v>322</v>
      </c>
    </row>
    <row r="126" spans="1:65" s="2" customFormat="1" ht="29.25">
      <c r="A126" s="34"/>
      <c r="B126" s="35"/>
      <c r="C126" s="36"/>
      <c r="D126" s="192" t="s">
        <v>376</v>
      </c>
      <c r="E126" s="36"/>
      <c r="F126" s="233" t="s">
        <v>649</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376</v>
      </c>
      <c r="AU126" s="17" t="s">
        <v>82</v>
      </c>
    </row>
    <row r="127" spans="1:65" s="2" customFormat="1" ht="33" customHeight="1">
      <c r="A127" s="34"/>
      <c r="B127" s="35"/>
      <c r="C127" s="173" t="s">
        <v>239</v>
      </c>
      <c r="D127" s="173" t="s">
        <v>144</v>
      </c>
      <c r="E127" s="174" t="s">
        <v>650</v>
      </c>
      <c r="F127" s="175" t="s">
        <v>651</v>
      </c>
      <c r="G127" s="176" t="s">
        <v>648</v>
      </c>
      <c r="H127" s="177">
        <v>56</v>
      </c>
      <c r="I127" s="178"/>
      <c r="J127" s="177">
        <f>ROUND((ROUND(I127,2))*(ROUND(H127,2)),2)</f>
        <v>0</v>
      </c>
      <c r="K127" s="175" t="s">
        <v>211</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149</v>
      </c>
      <c r="AT127" s="183" t="s">
        <v>144</v>
      </c>
      <c r="AU127" s="183" t="s">
        <v>82</v>
      </c>
      <c r="AY127" s="17" t="s">
        <v>141</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149</v>
      </c>
      <c r="BM127" s="183" t="s">
        <v>334</v>
      </c>
    </row>
    <row r="128" spans="1:65" s="2" customFormat="1" ht="29.25">
      <c r="A128" s="34"/>
      <c r="B128" s="35"/>
      <c r="C128" s="36"/>
      <c r="D128" s="192" t="s">
        <v>376</v>
      </c>
      <c r="E128" s="36"/>
      <c r="F128" s="233" t="s">
        <v>649</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376</v>
      </c>
      <c r="AU128" s="17" t="s">
        <v>82</v>
      </c>
    </row>
    <row r="129" spans="1:65" s="2" customFormat="1" ht="33" customHeight="1">
      <c r="A129" s="34"/>
      <c r="B129" s="35"/>
      <c r="C129" s="173" t="s">
        <v>245</v>
      </c>
      <c r="D129" s="173" t="s">
        <v>144</v>
      </c>
      <c r="E129" s="174" t="s">
        <v>652</v>
      </c>
      <c r="F129" s="175" t="s">
        <v>653</v>
      </c>
      <c r="G129" s="176" t="s">
        <v>648</v>
      </c>
      <c r="H129" s="177">
        <v>22</v>
      </c>
      <c r="I129" s="178"/>
      <c r="J129" s="177">
        <f>ROUND((ROUND(I129,2))*(ROUND(H129,2)),2)</f>
        <v>0</v>
      </c>
      <c r="K129" s="175" t="s">
        <v>211</v>
      </c>
      <c r="L129" s="39"/>
      <c r="M129" s="179" t="s">
        <v>18</v>
      </c>
      <c r="N129" s="180" t="s">
        <v>45</v>
      </c>
      <c r="O129" s="64"/>
      <c r="P129" s="181">
        <f>O129*H129</f>
        <v>0</v>
      </c>
      <c r="Q129" s="181">
        <v>0</v>
      </c>
      <c r="R129" s="181">
        <f>Q129*H129</f>
        <v>0</v>
      </c>
      <c r="S129" s="181">
        <v>0</v>
      </c>
      <c r="T129" s="182">
        <f>S129*H129</f>
        <v>0</v>
      </c>
      <c r="U129" s="34"/>
      <c r="V129" s="34"/>
      <c r="W129" s="34"/>
      <c r="X129" s="34"/>
      <c r="Y129" s="34"/>
      <c r="Z129" s="34"/>
      <c r="AA129" s="34"/>
      <c r="AB129" s="34"/>
      <c r="AC129" s="34"/>
      <c r="AD129" s="34"/>
      <c r="AE129" s="34"/>
      <c r="AR129" s="183" t="s">
        <v>149</v>
      </c>
      <c r="AT129" s="183" t="s">
        <v>144</v>
      </c>
      <c r="AU129" s="183" t="s">
        <v>82</v>
      </c>
      <c r="AY129" s="17" t="s">
        <v>141</v>
      </c>
      <c r="BE129" s="184">
        <f>IF(N129="základní",J129,0)</f>
        <v>0</v>
      </c>
      <c r="BF129" s="184">
        <f>IF(N129="snížená",J129,0)</f>
        <v>0</v>
      </c>
      <c r="BG129" s="184">
        <f>IF(N129="zákl. přenesená",J129,0)</f>
        <v>0</v>
      </c>
      <c r="BH129" s="184">
        <f>IF(N129="sníž. přenesená",J129,0)</f>
        <v>0</v>
      </c>
      <c r="BI129" s="184">
        <f>IF(N129="nulová",J129,0)</f>
        <v>0</v>
      </c>
      <c r="BJ129" s="17" t="s">
        <v>82</v>
      </c>
      <c r="BK129" s="184">
        <f>ROUND((ROUND(I129,2))*(ROUND(H129,2)),2)</f>
        <v>0</v>
      </c>
      <c r="BL129" s="17" t="s">
        <v>149</v>
      </c>
      <c r="BM129" s="183" t="s">
        <v>344</v>
      </c>
    </row>
    <row r="130" spans="1:65" s="2" customFormat="1" ht="29.25">
      <c r="A130" s="34"/>
      <c r="B130" s="35"/>
      <c r="C130" s="36"/>
      <c r="D130" s="192" t="s">
        <v>376</v>
      </c>
      <c r="E130" s="36"/>
      <c r="F130" s="233" t="s">
        <v>649</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376</v>
      </c>
      <c r="AU130" s="17" t="s">
        <v>82</v>
      </c>
    </row>
    <row r="131" spans="1:65" s="2" customFormat="1" ht="33" customHeight="1">
      <c r="A131" s="34"/>
      <c r="B131" s="35"/>
      <c r="C131" s="173" t="s">
        <v>251</v>
      </c>
      <c r="D131" s="173" t="s">
        <v>144</v>
      </c>
      <c r="E131" s="174" t="s">
        <v>654</v>
      </c>
      <c r="F131" s="175" t="s">
        <v>655</v>
      </c>
      <c r="G131" s="176" t="s">
        <v>648</v>
      </c>
      <c r="H131" s="177">
        <v>44</v>
      </c>
      <c r="I131" s="178"/>
      <c r="J131" s="177">
        <f>ROUND((ROUND(I131,2))*(ROUND(H131,2)),2)</f>
        <v>0</v>
      </c>
      <c r="K131" s="175" t="s">
        <v>211</v>
      </c>
      <c r="L131" s="39"/>
      <c r="M131" s="179" t="s">
        <v>18</v>
      </c>
      <c r="N131" s="180" t="s">
        <v>45</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149</v>
      </c>
      <c r="AT131" s="183" t="s">
        <v>144</v>
      </c>
      <c r="AU131" s="183" t="s">
        <v>82</v>
      </c>
      <c r="AY131" s="17" t="s">
        <v>141</v>
      </c>
      <c r="BE131" s="184">
        <f>IF(N131="základní",J131,0)</f>
        <v>0</v>
      </c>
      <c r="BF131" s="184">
        <f>IF(N131="snížená",J131,0)</f>
        <v>0</v>
      </c>
      <c r="BG131" s="184">
        <f>IF(N131="zákl. přenesená",J131,0)</f>
        <v>0</v>
      </c>
      <c r="BH131" s="184">
        <f>IF(N131="sníž. přenesená",J131,0)</f>
        <v>0</v>
      </c>
      <c r="BI131" s="184">
        <f>IF(N131="nulová",J131,0)</f>
        <v>0</v>
      </c>
      <c r="BJ131" s="17" t="s">
        <v>82</v>
      </c>
      <c r="BK131" s="184">
        <f>ROUND((ROUND(I131,2))*(ROUND(H131,2)),2)</f>
        <v>0</v>
      </c>
      <c r="BL131" s="17" t="s">
        <v>149</v>
      </c>
      <c r="BM131" s="183" t="s">
        <v>354</v>
      </c>
    </row>
    <row r="132" spans="1:65" s="2" customFormat="1" ht="29.25">
      <c r="A132" s="34"/>
      <c r="B132" s="35"/>
      <c r="C132" s="36"/>
      <c r="D132" s="192" t="s">
        <v>376</v>
      </c>
      <c r="E132" s="36"/>
      <c r="F132" s="233" t="s">
        <v>649</v>
      </c>
      <c r="G132" s="36"/>
      <c r="H132" s="36"/>
      <c r="I132" s="187"/>
      <c r="J132" s="36"/>
      <c r="K132" s="36"/>
      <c r="L132" s="39"/>
      <c r="M132" s="188"/>
      <c r="N132" s="189"/>
      <c r="O132" s="64"/>
      <c r="P132" s="64"/>
      <c r="Q132" s="64"/>
      <c r="R132" s="64"/>
      <c r="S132" s="64"/>
      <c r="T132" s="65"/>
      <c r="U132" s="34"/>
      <c r="V132" s="34"/>
      <c r="W132" s="34"/>
      <c r="X132" s="34"/>
      <c r="Y132" s="34"/>
      <c r="Z132" s="34"/>
      <c r="AA132" s="34"/>
      <c r="AB132" s="34"/>
      <c r="AC132" s="34"/>
      <c r="AD132" s="34"/>
      <c r="AE132" s="34"/>
      <c r="AT132" s="17" t="s">
        <v>376</v>
      </c>
      <c r="AU132" s="17" t="s">
        <v>82</v>
      </c>
    </row>
    <row r="133" spans="1:65" s="2" customFormat="1" ht="33" customHeight="1">
      <c r="A133" s="34"/>
      <c r="B133" s="35"/>
      <c r="C133" s="173" t="s">
        <v>260</v>
      </c>
      <c r="D133" s="173" t="s">
        <v>144</v>
      </c>
      <c r="E133" s="174" t="s">
        <v>656</v>
      </c>
      <c r="F133" s="175" t="s">
        <v>657</v>
      </c>
      <c r="G133" s="176" t="s">
        <v>648</v>
      </c>
      <c r="H133" s="177">
        <v>39</v>
      </c>
      <c r="I133" s="178"/>
      <c r="J133" s="177">
        <f>ROUND((ROUND(I133,2))*(ROUND(H133,2)),2)</f>
        <v>0</v>
      </c>
      <c r="K133" s="175" t="s">
        <v>211</v>
      </c>
      <c r="L133" s="39"/>
      <c r="M133" s="179" t="s">
        <v>18</v>
      </c>
      <c r="N133" s="180" t="s">
        <v>45</v>
      </c>
      <c r="O133" s="64"/>
      <c r="P133" s="181">
        <f>O133*H133</f>
        <v>0</v>
      </c>
      <c r="Q133" s="181">
        <v>0</v>
      </c>
      <c r="R133" s="181">
        <f>Q133*H133</f>
        <v>0</v>
      </c>
      <c r="S133" s="181">
        <v>0</v>
      </c>
      <c r="T133" s="182">
        <f>S133*H133</f>
        <v>0</v>
      </c>
      <c r="U133" s="34"/>
      <c r="V133" s="34"/>
      <c r="W133" s="34"/>
      <c r="X133" s="34"/>
      <c r="Y133" s="34"/>
      <c r="Z133" s="34"/>
      <c r="AA133" s="34"/>
      <c r="AB133" s="34"/>
      <c r="AC133" s="34"/>
      <c r="AD133" s="34"/>
      <c r="AE133" s="34"/>
      <c r="AR133" s="183" t="s">
        <v>149</v>
      </c>
      <c r="AT133" s="183" t="s">
        <v>144</v>
      </c>
      <c r="AU133" s="183" t="s">
        <v>82</v>
      </c>
      <c r="AY133" s="17" t="s">
        <v>141</v>
      </c>
      <c r="BE133" s="184">
        <f>IF(N133="základní",J133,0)</f>
        <v>0</v>
      </c>
      <c r="BF133" s="184">
        <f>IF(N133="snížená",J133,0)</f>
        <v>0</v>
      </c>
      <c r="BG133" s="184">
        <f>IF(N133="zákl. přenesená",J133,0)</f>
        <v>0</v>
      </c>
      <c r="BH133" s="184">
        <f>IF(N133="sníž. přenesená",J133,0)</f>
        <v>0</v>
      </c>
      <c r="BI133" s="184">
        <f>IF(N133="nulová",J133,0)</f>
        <v>0</v>
      </c>
      <c r="BJ133" s="17" t="s">
        <v>82</v>
      </c>
      <c r="BK133" s="184">
        <f>ROUND((ROUND(I133,2))*(ROUND(H133,2)),2)</f>
        <v>0</v>
      </c>
      <c r="BL133" s="17" t="s">
        <v>149</v>
      </c>
      <c r="BM133" s="183" t="s">
        <v>364</v>
      </c>
    </row>
    <row r="134" spans="1:65" s="2" customFormat="1" ht="29.25">
      <c r="A134" s="34"/>
      <c r="B134" s="35"/>
      <c r="C134" s="36"/>
      <c r="D134" s="192" t="s">
        <v>376</v>
      </c>
      <c r="E134" s="36"/>
      <c r="F134" s="233" t="s">
        <v>649</v>
      </c>
      <c r="G134" s="36"/>
      <c r="H134" s="36"/>
      <c r="I134" s="187"/>
      <c r="J134" s="36"/>
      <c r="K134" s="36"/>
      <c r="L134" s="39"/>
      <c r="M134" s="188"/>
      <c r="N134" s="189"/>
      <c r="O134" s="64"/>
      <c r="P134" s="64"/>
      <c r="Q134" s="64"/>
      <c r="R134" s="64"/>
      <c r="S134" s="64"/>
      <c r="T134" s="65"/>
      <c r="U134" s="34"/>
      <c r="V134" s="34"/>
      <c r="W134" s="34"/>
      <c r="X134" s="34"/>
      <c r="Y134" s="34"/>
      <c r="Z134" s="34"/>
      <c r="AA134" s="34"/>
      <c r="AB134" s="34"/>
      <c r="AC134" s="34"/>
      <c r="AD134" s="34"/>
      <c r="AE134" s="34"/>
      <c r="AT134" s="17" t="s">
        <v>376</v>
      </c>
      <c r="AU134" s="17" t="s">
        <v>82</v>
      </c>
    </row>
    <row r="135" spans="1:65" s="2" customFormat="1" ht="33" customHeight="1">
      <c r="A135" s="34"/>
      <c r="B135" s="35"/>
      <c r="C135" s="173" t="s">
        <v>266</v>
      </c>
      <c r="D135" s="173" t="s">
        <v>144</v>
      </c>
      <c r="E135" s="174" t="s">
        <v>658</v>
      </c>
      <c r="F135" s="175" t="s">
        <v>659</v>
      </c>
      <c r="G135" s="176" t="s">
        <v>648</v>
      </c>
      <c r="H135" s="177">
        <v>28</v>
      </c>
      <c r="I135" s="178"/>
      <c r="J135" s="177">
        <f>ROUND((ROUND(I135,2))*(ROUND(H135,2)),2)</f>
        <v>0</v>
      </c>
      <c r="K135" s="175" t="s">
        <v>211</v>
      </c>
      <c r="L135" s="39"/>
      <c r="M135" s="179" t="s">
        <v>18</v>
      </c>
      <c r="N135" s="180" t="s">
        <v>45</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149</v>
      </c>
      <c r="AT135" s="183" t="s">
        <v>144</v>
      </c>
      <c r="AU135" s="183" t="s">
        <v>82</v>
      </c>
      <c r="AY135" s="17" t="s">
        <v>141</v>
      </c>
      <c r="BE135" s="184">
        <f>IF(N135="základní",J135,0)</f>
        <v>0</v>
      </c>
      <c r="BF135" s="184">
        <f>IF(N135="snížená",J135,0)</f>
        <v>0</v>
      </c>
      <c r="BG135" s="184">
        <f>IF(N135="zákl. přenesená",J135,0)</f>
        <v>0</v>
      </c>
      <c r="BH135" s="184">
        <f>IF(N135="sníž. přenesená",J135,0)</f>
        <v>0</v>
      </c>
      <c r="BI135" s="184">
        <f>IF(N135="nulová",J135,0)</f>
        <v>0</v>
      </c>
      <c r="BJ135" s="17" t="s">
        <v>82</v>
      </c>
      <c r="BK135" s="184">
        <f>ROUND((ROUND(I135,2))*(ROUND(H135,2)),2)</f>
        <v>0</v>
      </c>
      <c r="BL135" s="17" t="s">
        <v>149</v>
      </c>
      <c r="BM135" s="183" t="s">
        <v>381</v>
      </c>
    </row>
    <row r="136" spans="1:65" s="2" customFormat="1" ht="29.25">
      <c r="A136" s="34"/>
      <c r="B136" s="35"/>
      <c r="C136" s="36"/>
      <c r="D136" s="192" t="s">
        <v>376</v>
      </c>
      <c r="E136" s="36"/>
      <c r="F136" s="233" t="s">
        <v>649</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376</v>
      </c>
      <c r="AU136" s="17" t="s">
        <v>82</v>
      </c>
    </row>
    <row r="137" spans="1:65" s="2" customFormat="1" ht="24.2" customHeight="1">
      <c r="A137" s="34"/>
      <c r="B137" s="35"/>
      <c r="C137" s="173" t="s">
        <v>7</v>
      </c>
      <c r="D137" s="173" t="s">
        <v>144</v>
      </c>
      <c r="E137" s="174" t="s">
        <v>660</v>
      </c>
      <c r="F137" s="175" t="s">
        <v>661</v>
      </c>
      <c r="G137" s="176" t="s">
        <v>648</v>
      </c>
      <c r="H137" s="177">
        <v>54</v>
      </c>
      <c r="I137" s="178"/>
      <c r="J137" s="177">
        <f>ROUND((ROUND(I137,2))*(ROUND(H137,2)),2)</f>
        <v>0</v>
      </c>
      <c r="K137" s="175" t="s">
        <v>211</v>
      </c>
      <c r="L137" s="39"/>
      <c r="M137" s="179" t="s">
        <v>18</v>
      </c>
      <c r="N137" s="180" t="s">
        <v>45</v>
      </c>
      <c r="O137" s="64"/>
      <c r="P137" s="181">
        <f>O137*H137</f>
        <v>0</v>
      </c>
      <c r="Q137" s="181">
        <v>0</v>
      </c>
      <c r="R137" s="181">
        <f>Q137*H137</f>
        <v>0</v>
      </c>
      <c r="S137" s="181">
        <v>0</v>
      </c>
      <c r="T137" s="182">
        <f>S137*H137</f>
        <v>0</v>
      </c>
      <c r="U137" s="34"/>
      <c r="V137" s="34"/>
      <c r="W137" s="34"/>
      <c r="X137" s="34"/>
      <c r="Y137" s="34"/>
      <c r="Z137" s="34"/>
      <c r="AA137" s="34"/>
      <c r="AB137" s="34"/>
      <c r="AC137" s="34"/>
      <c r="AD137" s="34"/>
      <c r="AE137" s="34"/>
      <c r="AR137" s="183" t="s">
        <v>149</v>
      </c>
      <c r="AT137" s="183" t="s">
        <v>144</v>
      </c>
      <c r="AU137" s="183" t="s">
        <v>82</v>
      </c>
      <c r="AY137" s="17" t="s">
        <v>141</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149</v>
      </c>
      <c r="BM137" s="183" t="s">
        <v>390</v>
      </c>
    </row>
    <row r="138" spans="1:65" s="2" customFormat="1" ht="48.75">
      <c r="A138" s="34"/>
      <c r="B138" s="35"/>
      <c r="C138" s="36"/>
      <c r="D138" s="192" t="s">
        <v>376</v>
      </c>
      <c r="E138" s="36"/>
      <c r="F138" s="233" t="s">
        <v>662</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376</v>
      </c>
      <c r="AU138" s="17" t="s">
        <v>82</v>
      </c>
    </row>
    <row r="139" spans="1:65" s="2" customFormat="1" ht="24.2" customHeight="1">
      <c r="A139" s="34"/>
      <c r="B139" s="35"/>
      <c r="C139" s="173" t="s">
        <v>276</v>
      </c>
      <c r="D139" s="173" t="s">
        <v>144</v>
      </c>
      <c r="E139" s="174" t="s">
        <v>663</v>
      </c>
      <c r="F139" s="175" t="s">
        <v>664</v>
      </c>
      <c r="G139" s="176" t="s">
        <v>648</v>
      </c>
      <c r="H139" s="177">
        <v>34</v>
      </c>
      <c r="I139" s="178"/>
      <c r="J139" s="177">
        <f>ROUND((ROUND(I139,2))*(ROUND(H139,2)),2)</f>
        <v>0</v>
      </c>
      <c r="K139" s="175" t="s">
        <v>211</v>
      </c>
      <c r="L139" s="39"/>
      <c r="M139" s="179" t="s">
        <v>18</v>
      </c>
      <c r="N139" s="180" t="s">
        <v>45</v>
      </c>
      <c r="O139" s="64"/>
      <c r="P139" s="181">
        <f>O139*H139</f>
        <v>0</v>
      </c>
      <c r="Q139" s="181">
        <v>0</v>
      </c>
      <c r="R139" s="181">
        <f>Q139*H139</f>
        <v>0</v>
      </c>
      <c r="S139" s="181">
        <v>0</v>
      </c>
      <c r="T139" s="182">
        <f>S139*H139</f>
        <v>0</v>
      </c>
      <c r="U139" s="34"/>
      <c r="V139" s="34"/>
      <c r="W139" s="34"/>
      <c r="X139" s="34"/>
      <c r="Y139" s="34"/>
      <c r="Z139" s="34"/>
      <c r="AA139" s="34"/>
      <c r="AB139" s="34"/>
      <c r="AC139" s="34"/>
      <c r="AD139" s="34"/>
      <c r="AE139" s="34"/>
      <c r="AR139" s="183" t="s">
        <v>149</v>
      </c>
      <c r="AT139" s="183" t="s">
        <v>144</v>
      </c>
      <c r="AU139" s="183" t="s">
        <v>82</v>
      </c>
      <c r="AY139" s="17" t="s">
        <v>141</v>
      </c>
      <c r="BE139" s="184">
        <f>IF(N139="základní",J139,0)</f>
        <v>0</v>
      </c>
      <c r="BF139" s="184">
        <f>IF(N139="snížená",J139,0)</f>
        <v>0</v>
      </c>
      <c r="BG139" s="184">
        <f>IF(N139="zákl. přenesená",J139,0)</f>
        <v>0</v>
      </c>
      <c r="BH139" s="184">
        <f>IF(N139="sníž. přenesená",J139,0)</f>
        <v>0</v>
      </c>
      <c r="BI139" s="184">
        <f>IF(N139="nulová",J139,0)</f>
        <v>0</v>
      </c>
      <c r="BJ139" s="17" t="s">
        <v>82</v>
      </c>
      <c r="BK139" s="184">
        <f>ROUND((ROUND(I139,2))*(ROUND(H139,2)),2)</f>
        <v>0</v>
      </c>
      <c r="BL139" s="17" t="s">
        <v>149</v>
      </c>
      <c r="BM139" s="183" t="s">
        <v>400</v>
      </c>
    </row>
    <row r="140" spans="1:65" s="2" customFormat="1" ht="48.75">
      <c r="A140" s="34"/>
      <c r="B140" s="35"/>
      <c r="C140" s="36"/>
      <c r="D140" s="192" t="s">
        <v>376</v>
      </c>
      <c r="E140" s="36"/>
      <c r="F140" s="233" t="s">
        <v>665</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376</v>
      </c>
      <c r="AU140" s="17" t="s">
        <v>82</v>
      </c>
    </row>
    <row r="141" spans="1:65" s="12" customFormat="1" ht="25.9" customHeight="1">
      <c r="B141" s="157"/>
      <c r="C141" s="158"/>
      <c r="D141" s="159" t="s">
        <v>73</v>
      </c>
      <c r="E141" s="160" t="s">
        <v>666</v>
      </c>
      <c r="F141" s="160" t="s">
        <v>667</v>
      </c>
      <c r="G141" s="158"/>
      <c r="H141" s="158"/>
      <c r="I141" s="161"/>
      <c r="J141" s="162">
        <f>BK141</f>
        <v>0</v>
      </c>
      <c r="K141" s="158"/>
      <c r="L141" s="163"/>
      <c r="M141" s="164"/>
      <c r="N141" s="165"/>
      <c r="O141" s="165"/>
      <c r="P141" s="166">
        <f>SUM(P142:P153)</f>
        <v>0</v>
      </c>
      <c r="Q141" s="165"/>
      <c r="R141" s="166">
        <f>SUM(R142:R153)</f>
        <v>0</v>
      </c>
      <c r="S141" s="165"/>
      <c r="T141" s="167">
        <f>SUM(T142:T153)</f>
        <v>0</v>
      </c>
      <c r="AR141" s="168" t="s">
        <v>82</v>
      </c>
      <c r="AT141" s="169" t="s">
        <v>73</v>
      </c>
      <c r="AU141" s="169" t="s">
        <v>74</v>
      </c>
      <c r="AY141" s="168" t="s">
        <v>141</v>
      </c>
      <c r="BK141" s="170">
        <f>SUM(BK142:BK153)</f>
        <v>0</v>
      </c>
    </row>
    <row r="142" spans="1:65" s="2" customFormat="1" ht="37.9" customHeight="1">
      <c r="A142" s="34"/>
      <c r="B142" s="35"/>
      <c r="C142" s="173" t="s">
        <v>281</v>
      </c>
      <c r="D142" s="173" t="s">
        <v>144</v>
      </c>
      <c r="E142" s="174" t="s">
        <v>668</v>
      </c>
      <c r="F142" s="175" t="s">
        <v>669</v>
      </c>
      <c r="G142" s="176" t="s">
        <v>648</v>
      </c>
      <c r="H142" s="177">
        <v>15</v>
      </c>
      <c r="I142" s="178"/>
      <c r="J142" s="177">
        <f>ROUND((ROUND(I142,2))*(ROUND(H142,2)),2)</f>
        <v>0</v>
      </c>
      <c r="K142" s="175" t="s">
        <v>211</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149</v>
      </c>
      <c r="AT142" s="183" t="s">
        <v>144</v>
      </c>
      <c r="AU142" s="183" t="s">
        <v>82</v>
      </c>
      <c r="AY142" s="17" t="s">
        <v>141</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149</v>
      </c>
      <c r="BM142" s="183" t="s">
        <v>410</v>
      </c>
    </row>
    <row r="143" spans="1:65" s="2" customFormat="1" ht="19.5">
      <c r="A143" s="34"/>
      <c r="B143" s="35"/>
      <c r="C143" s="36"/>
      <c r="D143" s="192" t="s">
        <v>376</v>
      </c>
      <c r="E143" s="36"/>
      <c r="F143" s="233" t="s">
        <v>670</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376</v>
      </c>
      <c r="AU143" s="17" t="s">
        <v>82</v>
      </c>
    </row>
    <row r="144" spans="1:65" s="2" customFormat="1" ht="37.9" customHeight="1">
      <c r="A144" s="34"/>
      <c r="B144" s="35"/>
      <c r="C144" s="173" t="s">
        <v>288</v>
      </c>
      <c r="D144" s="173" t="s">
        <v>144</v>
      </c>
      <c r="E144" s="174" t="s">
        <v>671</v>
      </c>
      <c r="F144" s="175" t="s">
        <v>672</v>
      </c>
      <c r="G144" s="176" t="s">
        <v>648</v>
      </c>
      <c r="H144" s="177">
        <v>56</v>
      </c>
      <c r="I144" s="178"/>
      <c r="J144" s="177">
        <f>ROUND((ROUND(I144,2))*(ROUND(H144,2)),2)</f>
        <v>0</v>
      </c>
      <c r="K144" s="175" t="s">
        <v>211</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149</v>
      </c>
      <c r="AT144" s="183" t="s">
        <v>144</v>
      </c>
      <c r="AU144" s="183" t="s">
        <v>82</v>
      </c>
      <c r="AY144" s="17" t="s">
        <v>141</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149</v>
      </c>
      <c r="BM144" s="183" t="s">
        <v>422</v>
      </c>
    </row>
    <row r="145" spans="1:65" s="2" customFormat="1" ht="19.5">
      <c r="A145" s="34"/>
      <c r="B145" s="35"/>
      <c r="C145" s="36"/>
      <c r="D145" s="192" t="s">
        <v>376</v>
      </c>
      <c r="E145" s="36"/>
      <c r="F145" s="233" t="s">
        <v>670</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376</v>
      </c>
      <c r="AU145" s="17" t="s">
        <v>82</v>
      </c>
    </row>
    <row r="146" spans="1:65" s="2" customFormat="1" ht="37.9" customHeight="1">
      <c r="A146" s="34"/>
      <c r="B146" s="35"/>
      <c r="C146" s="173" t="s">
        <v>297</v>
      </c>
      <c r="D146" s="173" t="s">
        <v>144</v>
      </c>
      <c r="E146" s="174" t="s">
        <v>673</v>
      </c>
      <c r="F146" s="175" t="s">
        <v>674</v>
      </c>
      <c r="G146" s="176" t="s">
        <v>648</v>
      </c>
      <c r="H146" s="177">
        <v>22</v>
      </c>
      <c r="I146" s="178"/>
      <c r="J146" s="177">
        <f>ROUND((ROUND(I146,2))*(ROUND(H146,2)),2)</f>
        <v>0</v>
      </c>
      <c r="K146" s="175" t="s">
        <v>211</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149</v>
      </c>
      <c r="AT146" s="183" t="s">
        <v>144</v>
      </c>
      <c r="AU146" s="183" t="s">
        <v>82</v>
      </c>
      <c r="AY146" s="17" t="s">
        <v>141</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149</v>
      </c>
      <c r="BM146" s="183" t="s">
        <v>434</v>
      </c>
    </row>
    <row r="147" spans="1:65" s="2" customFormat="1" ht="19.5">
      <c r="A147" s="34"/>
      <c r="B147" s="35"/>
      <c r="C147" s="36"/>
      <c r="D147" s="192" t="s">
        <v>376</v>
      </c>
      <c r="E147" s="36"/>
      <c r="F147" s="233" t="s">
        <v>670</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376</v>
      </c>
      <c r="AU147" s="17" t="s">
        <v>82</v>
      </c>
    </row>
    <row r="148" spans="1:65" s="2" customFormat="1" ht="37.9" customHeight="1">
      <c r="A148" s="34"/>
      <c r="B148" s="35"/>
      <c r="C148" s="173" t="s">
        <v>301</v>
      </c>
      <c r="D148" s="173" t="s">
        <v>144</v>
      </c>
      <c r="E148" s="174" t="s">
        <v>675</v>
      </c>
      <c r="F148" s="175" t="s">
        <v>676</v>
      </c>
      <c r="G148" s="176" t="s">
        <v>648</v>
      </c>
      <c r="H148" s="177">
        <v>44</v>
      </c>
      <c r="I148" s="178"/>
      <c r="J148" s="177">
        <f>ROUND((ROUND(I148,2))*(ROUND(H148,2)),2)</f>
        <v>0</v>
      </c>
      <c r="K148" s="175" t="s">
        <v>211</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149</v>
      </c>
      <c r="AT148" s="183" t="s">
        <v>144</v>
      </c>
      <c r="AU148" s="183" t="s">
        <v>82</v>
      </c>
      <c r="AY148" s="17" t="s">
        <v>141</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149</v>
      </c>
      <c r="BM148" s="183" t="s">
        <v>453</v>
      </c>
    </row>
    <row r="149" spans="1:65" s="2" customFormat="1" ht="19.5">
      <c r="A149" s="34"/>
      <c r="B149" s="35"/>
      <c r="C149" s="36"/>
      <c r="D149" s="192" t="s">
        <v>376</v>
      </c>
      <c r="E149" s="36"/>
      <c r="F149" s="233" t="s">
        <v>670</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376</v>
      </c>
      <c r="AU149" s="17" t="s">
        <v>82</v>
      </c>
    </row>
    <row r="150" spans="1:65" s="2" customFormat="1" ht="37.9" customHeight="1">
      <c r="A150" s="34"/>
      <c r="B150" s="35"/>
      <c r="C150" s="173" t="s">
        <v>305</v>
      </c>
      <c r="D150" s="173" t="s">
        <v>144</v>
      </c>
      <c r="E150" s="174" t="s">
        <v>677</v>
      </c>
      <c r="F150" s="175" t="s">
        <v>678</v>
      </c>
      <c r="G150" s="176" t="s">
        <v>648</v>
      </c>
      <c r="H150" s="177">
        <v>39</v>
      </c>
      <c r="I150" s="178"/>
      <c r="J150" s="177">
        <f>ROUND((ROUND(I150,2))*(ROUND(H150,2)),2)</f>
        <v>0</v>
      </c>
      <c r="K150" s="175" t="s">
        <v>211</v>
      </c>
      <c r="L150" s="39"/>
      <c r="M150" s="179" t="s">
        <v>18</v>
      </c>
      <c r="N150" s="180" t="s">
        <v>45</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149</v>
      </c>
      <c r="AT150" s="183" t="s">
        <v>144</v>
      </c>
      <c r="AU150" s="183" t="s">
        <v>82</v>
      </c>
      <c r="AY150" s="17" t="s">
        <v>141</v>
      </c>
      <c r="BE150" s="184">
        <f>IF(N150="základní",J150,0)</f>
        <v>0</v>
      </c>
      <c r="BF150" s="184">
        <f>IF(N150="snížená",J150,0)</f>
        <v>0</v>
      </c>
      <c r="BG150" s="184">
        <f>IF(N150="zákl. přenesená",J150,0)</f>
        <v>0</v>
      </c>
      <c r="BH150" s="184">
        <f>IF(N150="sníž. přenesená",J150,0)</f>
        <v>0</v>
      </c>
      <c r="BI150" s="184">
        <f>IF(N150="nulová",J150,0)</f>
        <v>0</v>
      </c>
      <c r="BJ150" s="17" t="s">
        <v>82</v>
      </c>
      <c r="BK150" s="184">
        <f>ROUND((ROUND(I150,2))*(ROUND(H150,2)),2)</f>
        <v>0</v>
      </c>
      <c r="BL150" s="17" t="s">
        <v>149</v>
      </c>
      <c r="BM150" s="183" t="s">
        <v>467</v>
      </c>
    </row>
    <row r="151" spans="1:65" s="2" customFormat="1" ht="19.5">
      <c r="A151" s="34"/>
      <c r="B151" s="35"/>
      <c r="C151" s="36"/>
      <c r="D151" s="192" t="s">
        <v>376</v>
      </c>
      <c r="E151" s="36"/>
      <c r="F151" s="233" t="s">
        <v>670</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376</v>
      </c>
      <c r="AU151" s="17" t="s">
        <v>82</v>
      </c>
    </row>
    <row r="152" spans="1:65" s="2" customFormat="1" ht="37.9" customHeight="1">
      <c r="A152" s="34"/>
      <c r="B152" s="35"/>
      <c r="C152" s="173" t="s">
        <v>311</v>
      </c>
      <c r="D152" s="173" t="s">
        <v>144</v>
      </c>
      <c r="E152" s="174" t="s">
        <v>679</v>
      </c>
      <c r="F152" s="175" t="s">
        <v>680</v>
      </c>
      <c r="G152" s="176" t="s">
        <v>648</v>
      </c>
      <c r="H152" s="177">
        <v>28</v>
      </c>
      <c r="I152" s="178"/>
      <c r="J152" s="177">
        <f>ROUND((ROUND(I152,2))*(ROUND(H152,2)),2)</f>
        <v>0</v>
      </c>
      <c r="K152" s="175" t="s">
        <v>211</v>
      </c>
      <c r="L152" s="39"/>
      <c r="M152" s="179" t="s">
        <v>18</v>
      </c>
      <c r="N152" s="180" t="s">
        <v>45</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149</v>
      </c>
      <c r="AT152" s="183" t="s">
        <v>144</v>
      </c>
      <c r="AU152" s="183" t="s">
        <v>82</v>
      </c>
      <c r="AY152" s="17" t="s">
        <v>141</v>
      </c>
      <c r="BE152" s="184">
        <f>IF(N152="základní",J152,0)</f>
        <v>0</v>
      </c>
      <c r="BF152" s="184">
        <f>IF(N152="snížená",J152,0)</f>
        <v>0</v>
      </c>
      <c r="BG152" s="184">
        <f>IF(N152="zákl. přenesená",J152,0)</f>
        <v>0</v>
      </c>
      <c r="BH152" s="184">
        <f>IF(N152="sníž. přenesená",J152,0)</f>
        <v>0</v>
      </c>
      <c r="BI152" s="184">
        <f>IF(N152="nulová",J152,0)</f>
        <v>0</v>
      </c>
      <c r="BJ152" s="17" t="s">
        <v>82</v>
      </c>
      <c r="BK152" s="184">
        <f>ROUND((ROUND(I152,2))*(ROUND(H152,2)),2)</f>
        <v>0</v>
      </c>
      <c r="BL152" s="17" t="s">
        <v>149</v>
      </c>
      <c r="BM152" s="183" t="s">
        <v>479</v>
      </c>
    </row>
    <row r="153" spans="1:65" s="2" customFormat="1" ht="19.5">
      <c r="A153" s="34"/>
      <c r="B153" s="35"/>
      <c r="C153" s="36"/>
      <c r="D153" s="192" t="s">
        <v>376</v>
      </c>
      <c r="E153" s="36"/>
      <c r="F153" s="233" t="s">
        <v>670</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376</v>
      </c>
      <c r="AU153" s="17" t="s">
        <v>82</v>
      </c>
    </row>
    <row r="154" spans="1:65" s="12" customFormat="1" ht="25.9" customHeight="1">
      <c r="B154" s="157"/>
      <c r="C154" s="158"/>
      <c r="D154" s="159" t="s">
        <v>73</v>
      </c>
      <c r="E154" s="160" t="s">
        <v>681</v>
      </c>
      <c r="F154" s="160" t="s">
        <v>682</v>
      </c>
      <c r="G154" s="158"/>
      <c r="H154" s="158"/>
      <c r="I154" s="161"/>
      <c r="J154" s="162">
        <f>BK154</f>
        <v>0</v>
      </c>
      <c r="K154" s="158"/>
      <c r="L154" s="163"/>
      <c r="M154" s="164"/>
      <c r="N154" s="165"/>
      <c r="O154" s="165"/>
      <c r="P154" s="166">
        <f>SUM(P155:P159)</f>
        <v>0</v>
      </c>
      <c r="Q154" s="165"/>
      <c r="R154" s="166">
        <f>SUM(R155:R159)</f>
        <v>0</v>
      </c>
      <c r="S154" s="165"/>
      <c r="T154" s="167">
        <f>SUM(T155:T159)</f>
        <v>0</v>
      </c>
      <c r="AR154" s="168" t="s">
        <v>82</v>
      </c>
      <c r="AT154" s="169" t="s">
        <v>73</v>
      </c>
      <c r="AU154" s="169" t="s">
        <v>74</v>
      </c>
      <c r="AY154" s="168" t="s">
        <v>141</v>
      </c>
      <c r="BK154" s="170">
        <f>SUM(BK155:BK159)</f>
        <v>0</v>
      </c>
    </row>
    <row r="155" spans="1:65" s="2" customFormat="1" ht="24.2" customHeight="1">
      <c r="A155" s="34"/>
      <c r="B155" s="35"/>
      <c r="C155" s="173" t="s">
        <v>317</v>
      </c>
      <c r="D155" s="173" t="s">
        <v>144</v>
      </c>
      <c r="E155" s="174" t="s">
        <v>683</v>
      </c>
      <c r="F155" s="175" t="s">
        <v>684</v>
      </c>
      <c r="G155" s="176" t="s">
        <v>147</v>
      </c>
      <c r="H155" s="177">
        <v>3</v>
      </c>
      <c r="I155" s="178"/>
      <c r="J155" s="177">
        <f>ROUND((ROUND(I155,2))*(ROUND(H155,2)),2)</f>
        <v>0</v>
      </c>
      <c r="K155" s="175" t="s">
        <v>211</v>
      </c>
      <c r="L155" s="39"/>
      <c r="M155" s="179" t="s">
        <v>18</v>
      </c>
      <c r="N155" s="180" t="s">
        <v>45</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149</v>
      </c>
      <c r="AT155" s="183" t="s">
        <v>144</v>
      </c>
      <c r="AU155" s="183" t="s">
        <v>82</v>
      </c>
      <c r="AY155" s="17" t="s">
        <v>141</v>
      </c>
      <c r="BE155" s="184">
        <f>IF(N155="základní",J155,0)</f>
        <v>0</v>
      </c>
      <c r="BF155" s="184">
        <f>IF(N155="snížená",J155,0)</f>
        <v>0</v>
      </c>
      <c r="BG155" s="184">
        <f>IF(N155="zákl. přenesená",J155,0)</f>
        <v>0</v>
      </c>
      <c r="BH155" s="184">
        <f>IF(N155="sníž. přenesená",J155,0)</f>
        <v>0</v>
      </c>
      <c r="BI155" s="184">
        <f>IF(N155="nulová",J155,0)</f>
        <v>0</v>
      </c>
      <c r="BJ155" s="17" t="s">
        <v>82</v>
      </c>
      <c r="BK155" s="184">
        <f>ROUND((ROUND(I155,2))*(ROUND(H155,2)),2)</f>
        <v>0</v>
      </c>
      <c r="BL155" s="17" t="s">
        <v>149</v>
      </c>
      <c r="BM155" s="183" t="s">
        <v>491</v>
      </c>
    </row>
    <row r="156" spans="1:65" s="2" customFormat="1" ht="19.5">
      <c r="A156" s="34"/>
      <c r="B156" s="35"/>
      <c r="C156" s="36"/>
      <c r="D156" s="192" t="s">
        <v>376</v>
      </c>
      <c r="E156" s="36"/>
      <c r="F156" s="233" t="s">
        <v>685</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376</v>
      </c>
      <c r="AU156" s="17" t="s">
        <v>82</v>
      </c>
    </row>
    <row r="157" spans="1:65" s="2" customFormat="1" ht="24.2" customHeight="1">
      <c r="A157" s="34"/>
      <c r="B157" s="35"/>
      <c r="C157" s="173" t="s">
        <v>322</v>
      </c>
      <c r="D157" s="173" t="s">
        <v>144</v>
      </c>
      <c r="E157" s="174" t="s">
        <v>686</v>
      </c>
      <c r="F157" s="175" t="s">
        <v>687</v>
      </c>
      <c r="G157" s="176" t="s">
        <v>147</v>
      </c>
      <c r="H157" s="177">
        <v>22</v>
      </c>
      <c r="I157" s="178"/>
      <c r="J157" s="177">
        <f>ROUND((ROUND(I157,2))*(ROUND(H157,2)),2)</f>
        <v>0</v>
      </c>
      <c r="K157" s="175" t="s">
        <v>211</v>
      </c>
      <c r="L157" s="39"/>
      <c r="M157" s="179" t="s">
        <v>18</v>
      </c>
      <c r="N157" s="180" t="s">
        <v>45</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149</v>
      </c>
      <c r="AT157" s="183" t="s">
        <v>144</v>
      </c>
      <c r="AU157" s="183" t="s">
        <v>82</v>
      </c>
      <c r="AY157" s="17" t="s">
        <v>141</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149</v>
      </c>
      <c r="BM157" s="183" t="s">
        <v>688</v>
      </c>
    </row>
    <row r="158" spans="1:65" s="2" customFormat="1" ht="16.5" customHeight="1">
      <c r="A158" s="34"/>
      <c r="B158" s="35"/>
      <c r="C158" s="173" t="s">
        <v>328</v>
      </c>
      <c r="D158" s="173" t="s">
        <v>144</v>
      </c>
      <c r="E158" s="174" t="s">
        <v>689</v>
      </c>
      <c r="F158" s="175" t="s">
        <v>690</v>
      </c>
      <c r="G158" s="176" t="s">
        <v>147</v>
      </c>
      <c r="H158" s="177">
        <v>22</v>
      </c>
      <c r="I158" s="178"/>
      <c r="J158" s="177">
        <f>ROUND((ROUND(I158,2))*(ROUND(H158,2)),2)</f>
        <v>0</v>
      </c>
      <c r="K158" s="175" t="s">
        <v>211</v>
      </c>
      <c r="L158" s="39"/>
      <c r="M158" s="179" t="s">
        <v>18</v>
      </c>
      <c r="N158" s="180" t="s">
        <v>45</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149</v>
      </c>
      <c r="AT158" s="183" t="s">
        <v>144</v>
      </c>
      <c r="AU158" s="183" t="s">
        <v>82</v>
      </c>
      <c r="AY158" s="17" t="s">
        <v>141</v>
      </c>
      <c r="BE158" s="184">
        <f>IF(N158="základní",J158,0)</f>
        <v>0</v>
      </c>
      <c r="BF158" s="184">
        <f>IF(N158="snížená",J158,0)</f>
        <v>0</v>
      </c>
      <c r="BG158" s="184">
        <f>IF(N158="zákl. přenesená",J158,0)</f>
        <v>0</v>
      </c>
      <c r="BH158" s="184">
        <f>IF(N158="sníž. přenesená",J158,0)</f>
        <v>0</v>
      </c>
      <c r="BI158" s="184">
        <f>IF(N158="nulová",J158,0)</f>
        <v>0</v>
      </c>
      <c r="BJ158" s="17" t="s">
        <v>82</v>
      </c>
      <c r="BK158" s="184">
        <f>ROUND((ROUND(I158,2))*(ROUND(H158,2)),2)</f>
        <v>0</v>
      </c>
      <c r="BL158" s="17" t="s">
        <v>149</v>
      </c>
      <c r="BM158" s="183" t="s">
        <v>691</v>
      </c>
    </row>
    <row r="159" spans="1:65" s="2" customFormat="1" ht="19.5">
      <c r="A159" s="34"/>
      <c r="B159" s="35"/>
      <c r="C159" s="36"/>
      <c r="D159" s="192" t="s">
        <v>376</v>
      </c>
      <c r="E159" s="36"/>
      <c r="F159" s="233" t="s">
        <v>692</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376</v>
      </c>
      <c r="AU159" s="17" t="s">
        <v>82</v>
      </c>
    </row>
    <row r="160" spans="1:65" s="12" customFormat="1" ht="25.9" customHeight="1">
      <c r="B160" s="157"/>
      <c r="C160" s="158"/>
      <c r="D160" s="159" t="s">
        <v>73</v>
      </c>
      <c r="E160" s="160" t="s">
        <v>693</v>
      </c>
      <c r="F160" s="160" t="s">
        <v>473</v>
      </c>
      <c r="G160" s="158"/>
      <c r="H160" s="158"/>
      <c r="I160" s="161"/>
      <c r="J160" s="162">
        <f>BK160</f>
        <v>0</v>
      </c>
      <c r="K160" s="158"/>
      <c r="L160" s="163"/>
      <c r="M160" s="164"/>
      <c r="N160" s="165"/>
      <c r="O160" s="165"/>
      <c r="P160" s="166">
        <f>SUM(P161:P173)</f>
        <v>0</v>
      </c>
      <c r="Q160" s="165"/>
      <c r="R160" s="166">
        <f>SUM(R161:R173)</f>
        <v>0</v>
      </c>
      <c r="S160" s="165"/>
      <c r="T160" s="167">
        <f>SUM(T161:T173)</f>
        <v>0</v>
      </c>
      <c r="AR160" s="168" t="s">
        <v>82</v>
      </c>
      <c r="AT160" s="169" t="s">
        <v>73</v>
      </c>
      <c r="AU160" s="169" t="s">
        <v>74</v>
      </c>
      <c r="AY160" s="168" t="s">
        <v>141</v>
      </c>
      <c r="BK160" s="170">
        <f>SUM(BK161:BK173)</f>
        <v>0</v>
      </c>
    </row>
    <row r="161" spans="1:65" s="2" customFormat="1" ht="16.5" customHeight="1">
      <c r="A161" s="34"/>
      <c r="B161" s="35"/>
      <c r="C161" s="173" t="s">
        <v>334</v>
      </c>
      <c r="D161" s="173" t="s">
        <v>144</v>
      </c>
      <c r="E161" s="174" t="s">
        <v>694</v>
      </c>
      <c r="F161" s="175" t="s">
        <v>695</v>
      </c>
      <c r="G161" s="176" t="s">
        <v>597</v>
      </c>
      <c r="H161" s="177">
        <v>1</v>
      </c>
      <c r="I161" s="178"/>
      <c r="J161" s="177">
        <f t="shared" ref="J161:J170" si="0">ROUND((ROUND(I161,2))*(ROUND(H161,2)),2)</f>
        <v>0</v>
      </c>
      <c r="K161" s="175" t="s">
        <v>211</v>
      </c>
      <c r="L161" s="39"/>
      <c r="M161" s="179" t="s">
        <v>18</v>
      </c>
      <c r="N161" s="180" t="s">
        <v>45</v>
      </c>
      <c r="O161" s="64"/>
      <c r="P161" s="181">
        <f t="shared" ref="P161:P170" si="1">O161*H161</f>
        <v>0</v>
      </c>
      <c r="Q161" s="181">
        <v>0</v>
      </c>
      <c r="R161" s="181">
        <f t="shared" ref="R161:R170" si="2">Q161*H161</f>
        <v>0</v>
      </c>
      <c r="S161" s="181">
        <v>0</v>
      </c>
      <c r="T161" s="182">
        <f t="shared" ref="T161:T170" si="3">S161*H161</f>
        <v>0</v>
      </c>
      <c r="U161" s="34"/>
      <c r="V161" s="34"/>
      <c r="W161" s="34"/>
      <c r="X161" s="34"/>
      <c r="Y161" s="34"/>
      <c r="Z161" s="34"/>
      <c r="AA161" s="34"/>
      <c r="AB161" s="34"/>
      <c r="AC161" s="34"/>
      <c r="AD161" s="34"/>
      <c r="AE161" s="34"/>
      <c r="AR161" s="183" t="s">
        <v>149</v>
      </c>
      <c r="AT161" s="183" t="s">
        <v>144</v>
      </c>
      <c r="AU161" s="183" t="s">
        <v>82</v>
      </c>
      <c r="AY161" s="17" t="s">
        <v>141</v>
      </c>
      <c r="BE161" s="184">
        <f t="shared" ref="BE161:BE170" si="4">IF(N161="základní",J161,0)</f>
        <v>0</v>
      </c>
      <c r="BF161" s="184">
        <f t="shared" ref="BF161:BF170" si="5">IF(N161="snížená",J161,0)</f>
        <v>0</v>
      </c>
      <c r="BG161" s="184">
        <f t="shared" ref="BG161:BG170" si="6">IF(N161="zákl. přenesená",J161,0)</f>
        <v>0</v>
      </c>
      <c r="BH161" s="184">
        <f t="shared" ref="BH161:BH170" si="7">IF(N161="sníž. přenesená",J161,0)</f>
        <v>0</v>
      </c>
      <c r="BI161" s="184">
        <f t="shared" ref="BI161:BI170" si="8">IF(N161="nulová",J161,0)</f>
        <v>0</v>
      </c>
      <c r="BJ161" s="17" t="s">
        <v>82</v>
      </c>
      <c r="BK161" s="184">
        <f t="shared" ref="BK161:BK170" si="9">ROUND((ROUND(I161,2))*(ROUND(H161,2)),2)</f>
        <v>0</v>
      </c>
      <c r="BL161" s="17" t="s">
        <v>149</v>
      </c>
      <c r="BM161" s="183" t="s">
        <v>696</v>
      </c>
    </row>
    <row r="162" spans="1:65" s="2" customFormat="1" ht="24.2" customHeight="1">
      <c r="A162" s="34"/>
      <c r="B162" s="35"/>
      <c r="C162" s="173" t="s">
        <v>339</v>
      </c>
      <c r="D162" s="173" t="s">
        <v>144</v>
      </c>
      <c r="E162" s="174" t="s">
        <v>697</v>
      </c>
      <c r="F162" s="175" t="s">
        <v>698</v>
      </c>
      <c r="G162" s="176" t="s">
        <v>597</v>
      </c>
      <c r="H162" s="177">
        <v>1</v>
      </c>
      <c r="I162" s="178"/>
      <c r="J162" s="177">
        <f t="shared" si="0"/>
        <v>0</v>
      </c>
      <c r="K162" s="175" t="s">
        <v>211</v>
      </c>
      <c r="L162" s="39"/>
      <c r="M162" s="179" t="s">
        <v>18</v>
      </c>
      <c r="N162" s="180" t="s">
        <v>45</v>
      </c>
      <c r="O162" s="64"/>
      <c r="P162" s="181">
        <f t="shared" si="1"/>
        <v>0</v>
      </c>
      <c r="Q162" s="181">
        <v>0</v>
      </c>
      <c r="R162" s="181">
        <f t="shared" si="2"/>
        <v>0</v>
      </c>
      <c r="S162" s="181">
        <v>0</v>
      </c>
      <c r="T162" s="182">
        <f t="shared" si="3"/>
        <v>0</v>
      </c>
      <c r="U162" s="34"/>
      <c r="V162" s="34"/>
      <c r="W162" s="34"/>
      <c r="X162" s="34"/>
      <c r="Y162" s="34"/>
      <c r="Z162" s="34"/>
      <c r="AA162" s="34"/>
      <c r="AB162" s="34"/>
      <c r="AC162" s="34"/>
      <c r="AD162" s="34"/>
      <c r="AE162" s="34"/>
      <c r="AR162" s="183" t="s">
        <v>149</v>
      </c>
      <c r="AT162" s="183" t="s">
        <v>144</v>
      </c>
      <c r="AU162" s="183" t="s">
        <v>82</v>
      </c>
      <c r="AY162" s="17" t="s">
        <v>141</v>
      </c>
      <c r="BE162" s="184">
        <f t="shared" si="4"/>
        <v>0</v>
      </c>
      <c r="BF162" s="184">
        <f t="shared" si="5"/>
        <v>0</v>
      </c>
      <c r="BG162" s="184">
        <f t="shared" si="6"/>
        <v>0</v>
      </c>
      <c r="BH162" s="184">
        <f t="shared" si="7"/>
        <v>0</v>
      </c>
      <c r="BI162" s="184">
        <f t="shared" si="8"/>
        <v>0</v>
      </c>
      <c r="BJ162" s="17" t="s">
        <v>82</v>
      </c>
      <c r="BK162" s="184">
        <f t="shared" si="9"/>
        <v>0</v>
      </c>
      <c r="BL162" s="17" t="s">
        <v>149</v>
      </c>
      <c r="BM162" s="183" t="s">
        <v>699</v>
      </c>
    </row>
    <row r="163" spans="1:65" s="2" customFormat="1" ht="16.5" customHeight="1">
      <c r="A163" s="34"/>
      <c r="B163" s="35"/>
      <c r="C163" s="173" t="s">
        <v>344</v>
      </c>
      <c r="D163" s="173" t="s">
        <v>144</v>
      </c>
      <c r="E163" s="174" t="s">
        <v>700</v>
      </c>
      <c r="F163" s="175" t="s">
        <v>701</v>
      </c>
      <c r="G163" s="176" t="s">
        <v>597</v>
      </c>
      <c r="H163" s="177">
        <v>1</v>
      </c>
      <c r="I163" s="178"/>
      <c r="J163" s="177">
        <f t="shared" si="0"/>
        <v>0</v>
      </c>
      <c r="K163" s="175" t="s">
        <v>211</v>
      </c>
      <c r="L163" s="39"/>
      <c r="M163" s="179" t="s">
        <v>18</v>
      </c>
      <c r="N163" s="180" t="s">
        <v>45</v>
      </c>
      <c r="O163" s="64"/>
      <c r="P163" s="181">
        <f t="shared" si="1"/>
        <v>0</v>
      </c>
      <c r="Q163" s="181">
        <v>0</v>
      </c>
      <c r="R163" s="181">
        <f t="shared" si="2"/>
        <v>0</v>
      </c>
      <c r="S163" s="181">
        <v>0</v>
      </c>
      <c r="T163" s="182">
        <f t="shared" si="3"/>
        <v>0</v>
      </c>
      <c r="U163" s="34"/>
      <c r="V163" s="34"/>
      <c r="W163" s="34"/>
      <c r="X163" s="34"/>
      <c r="Y163" s="34"/>
      <c r="Z163" s="34"/>
      <c r="AA163" s="34"/>
      <c r="AB163" s="34"/>
      <c r="AC163" s="34"/>
      <c r="AD163" s="34"/>
      <c r="AE163" s="34"/>
      <c r="AR163" s="183" t="s">
        <v>149</v>
      </c>
      <c r="AT163" s="183" t="s">
        <v>144</v>
      </c>
      <c r="AU163" s="183" t="s">
        <v>82</v>
      </c>
      <c r="AY163" s="17" t="s">
        <v>141</v>
      </c>
      <c r="BE163" s="184">
        <f t="shared" si="4"/>
        <v>0</v>
      </c>
      <c r="BF163" s="184">
        <f t="shared" si="5"/>
        <v>0</v>
      </c>
      <c r="BG163" s="184">
        <f t="shared" si="6"/>
        <v>0</v>
      </c>
      <c r="BH163" s="184">
        <f t="shared" si="7"/>
        <v>0</v>
      </c>
      <c r="BI163" s="184">
        <f t="shared" si="8"/>
        <v>0</v>
      </c>
      <c r="BJ163" s="17" t="s">
        <v>82</v>
      </c>
      <c r="BK163" s="184">
        <f t="shared" si="9"/>
        <v>0</v>
      </c>
      <c r="BL163" s="17" t="s">
        <v>149</v>
      </c>
      <c r="BM163" s="183" t="s">
        <v>702</v>
      </c>
    </row>
    <row r="164" spans="1:65" s="2" customFormat="1" ht="24.2" customHeight="1">
      <c r="A164" s="34"/>
      <c r="B164" s="35"/>
      <c r="C164" s="173" t="s">
        <v>349</v>
      </c>
      <c r="D164" s="173" t="s">
        <v>144</v>
      </c>
      <c r="E164" s="174" t="s">
        <v>703</v>
      </c>
      <c r="F164" s="175" t="s">
        <v>704</v>
      </c>
      <c r="G164" s="176" t="s">
        <v>597</v>
      </c>
      <c r="H164" s="177">
        <v>1</v>
      </c>
      <c r="I164" s="178"/>
      <c r="J164" s="177">
        <f t="shared" si="0"/>
        <v>0</v>
      </c>
      <c r="K164" s="175" t="s">
        <v>211</v>
      </c>
      <c r="L164" s="39"/>
      <c r="M164" s="179" t="s">
        <v>18</v>
      </c>
      <c r="N164" s="180" t="s">
        <v>45</v>
      </c>
      <c r="O164" s="64"/>
      <c r="P164" s="181">
        <f t="shared" si="1"/>
        <v>0</v>
      </c>
      <c r="Q164" s="181">
        <v>0</v>
      </c>
      <c r="R164" s="181">
        <f t="shared" si="2"/>
        <v>0</v>
      </c>
      <c r="S164" s="181">
        <v>0</v>
      </c>
      <c r="T164" s="182">
        <f t="shared" si="3"/>
        <v>0</v>
      </c>
      <c r="U164" s="34"/>
      <c r="V164" s="34"/>
      <c r="W164" s="34"/>
      <c r="X164" s="34"/>
      <c r="Y164" s="34"/>
      <c r="Z164" s="34"/>
      <c r="AA164" s="34"/>
      <c r="AB164" s="34"/>
      <c r="AC164" s="34"/>
      <c r="AD164" s="34"/>
      <c r="AE164" s="34"/>
      <c r="AR164" s="183" t="s">
        <v>149</v>
      </c>
      <c r="AT164" s="183" t="s">
        <v>144</v>
      </c>
      <c r="AU164" s="183" t="s">
        <v>82</v>
      </c>
      <c r="AY164" s="17" t="s">
        <v>141</v>
      </c>
      <c r="BE164" s="184">
        <f t="shared" si="4"/>
        <v>0</v>
      </c>
      <c r="BF164" s="184">
        <f t="shared" si="5"/>
        <v>0</v>
      </c>
      <c r="BG164" s="184">
        <f t="shared" si="6"/>
        <v>0</v>
      </c>
      <c r="BH164" s="184">
        <f t="shared" si="7"/>
        <v>0</v>
      </c>
      <c r="BI164" s="184">
        <f t="shared" si="8"/>
        <v>0</v>
      </c>
      <c r="BJ164" s="17" t="s">
        <v>82</v>
      </c>
      <c r="BK164" s="184">
        <f t="shared" si="9"/>
        <v>0</v>
      </c>
      <c r="BL164" s="17" t="s">
        <v>149</v>
      </c>
      <c r="BM164" s="183" t="s">
        <v>705</v>
      </c>
    </row>
    <row r="165" spans="1:65" s="2" customFormat="1" ht="16.5" customHeight="1">
      <c r="A165" s="34"/>
      <c r="B165" s="35"/>
      <c r="C165" s="173" t="s">
        <v>354</v>
      </c>
      <c r="D165" s="173" t="s">
        <v>144</v>
      </c>
      <c r="E165" s="174" t="s">
        <v>706</v>
      </c>
      <c r="F165" s="175" t="s">
        <v>707</v>
      </c>
      <c r="G165" s="176" t="s">
        <v>597</v>
      </c>
      <c r="H165" s="177">
        <v>1</v>
      </c>
      <c r="I165" s="178"/>
      <c r="J165" s="177">
        <f t="shared" si="0"/>
        <v>0</v>
      </c>
      <c r="K165" s="175" t="s">
        <v>211</v>
      </c>
      <c r="L165" s="39"/>
      <c r="M165" s="179" t="s">
        <v>18</v>
      </c>
      <c r="N165" s="180" t="s">
        <v>45</v>
      </c>
      <c r="O165" s="64"/>
      <c r="P165" s="181">
        <f t="shared" si="1"/>
        <v>0</v>
      </c>
      <c r="Q165" s="181">
        <v>0</v>
      </c>
      <c r="R165" s="181">
        <f t="shared" si="2"/>
        <v>0</v>
      </c>
      <c r="S165" s="181">
        <v>0</v>
      </c>
      <c r="T165" s="182">
        <f t="shared" si="3"/>
        <v>0</v>
      </c>
      <c r="U165" s="34"/>
      <c r="V165" s="34"/>
      <c r="W165" s="34"/>
      <c r="X165" s="34"/>
      <c r="Y165" s="34"/>
      <c r="Z165" s="34"/>
      <c r="AA165" s="34"/>
      <c r="AB165" s="34"/>
      <c r="AC165" s="34"/>
      <c r="AD165" s="34"/>
      <c r="AE165" s="34"/>
      <c r="AR165" s="183" t="s">
        <v>149</v>
      </c>
      <c r="AT165" s="183" t="s">
        <v>144</v>
      </c>
      <c r="AU165" s="183" t="s">
        <v>82</v>
      </c>
      <c r="AY165" s="17" t="s">
        <v>141</v>
      </c>
      <c r="BE165" s="184">
        <f t="shared" si="4"/>
        <v>0</v>
      </c>
      <c r="BF165" s="184">
        <f t="shared" si="5"/>
        <v>0</v>
      </c>
      <c r="BG165" s="184">
        <f t="shared" si="6"/>
        <v>0</v>
      </c>
      <c r="BH165" s="184">
        <f t="shared" si="7"/>
        <v>0</v>
      </c>
      <c r="BI165" s="184">
        <f t="shared" si="8"/>
        <v>0</v>
      </c>
      <c r="BJ165" s="17" t="s">
        <v>82</v>
      </c>
      <c r="BK165" s="184">
        <f t="shared" si="9"/>
        <v>0</v>
      </c>
      <c r="BL165" s="17" t="s">
        <v>149</v>
      </c>
      <c r="BM165" s="183" t="s">
        <v>708</v>
      </c>
    </row>
    <row r="166" spans="1:65" s="2" customFormat="1" ht="16.5" customHeight="1">
      <c r="A166" s="34"/>
      <c r="B166" s="35"/>
      <c r="C166" s="173" t="s">
        <v>359</v>
      </c>
      <c r="D166" s="173" t="s">
        <v>144</v>
      </c>
      <c r="E166" s="174" t="s">
        <v>709</v>
      </c>
      <c r="F166" s="175" t="s">
        <v>710</v>
      </c>
      <c r="G166" s="176" t="s">
        <v>597</v>
      </c>
      <c r="H166" s="177">
        <v>1</v>
      </c>
      <c r="I166" s="178"/>
      <c r="J166" s="177">
        <f t="shared" si="0"/>
        <v>0</v>
      </c>
      <c r="K166" s="175" t="s">
        <v>211</v>
      </c>
      <c r="L166" s="39"/>
      <c r="M166" s="179" t="s">
        <v>18</v>
      </c>
      <c r="N166" s="180" t="s">
        <v>45</v>
      </c>
      <c r="O166" s="64"/>
      <c r="P166" s="181">
        <f t="shared" si="1"/>
        <v>0</v>
      </c>
      <c r="Q166" s="181">
        <v>0</v>
      </c>
      <c r="R166" s="181">
        <f t="shared" si="2"/>
        <v>0</v>
      </c>
      <c r="S166" s="181">
        <v>0</v>
      </c>
      <c r="T166" s="182">
        <f t="shared" si="3"/>
        <v>0</v>
      </c>
      <c r="U166" s="34"/>
      <c r="V166" s="34"/>
      <c r="W166" s="34"/>
      <c r="X166" s="34"/>
      <c r="Y166" s="34"/>
      <c r="Z166" s="34"/>
      <c r="AA166" s="34"/>
      <c r="AB166" s="34"/>
      <c r="AC166" s="34"/>
      <c r="AD166" s="34"/>
      <c r="AE166" s="34"/>
      <c r="AR166" s="183" t="s">
        <v>149</v>
      </c>
      <c r="AT166" s="183" t="s">
        <v>144</v>
      </c>
      <c r="AU166" s="183" t="s">
        <v>82</v>
      </c>
      <c r="AY166" s="17" t="s">
        <v>141</v>
      </c>
      <c r="BE166" s="184">
        <f t="shared" si="4"/>
        <v>0</v>
      </c>
      <c r="BF166" s="184">
        <f t="shared" si="5"/>
        <v>0</v>
      </c>
      <c r="BG166" s="184">
        <f t="shared" si="6"/>
        <v>0</v>
      </c>
      <c r="BH166" s="184">
        <f t="shared" si="7"/>
        <v>0</v>
      </c>
      <c r="BI166" s="184">
        <f t="shared" si="8"/>
        <v>0</v>
      </c>
      <c r="BJ166" s="17" t="s">
        <v>82</v>
      </c>
      <c r="BK166" s="184">
        <f t="shared" si="9"/>
        <v>0</v>
      </c>
      <c r="BL166" s="17" t="s">
        <v>149</v>
      </c>
      <c r="BM166" s="183" t="s">
        <v>711</v>
      </c>
    </row>
    <row r="167" spans="1:65" s="2" customFormat="1" ht="24.2" customHeight="1">
      <c r="A167" s="34"/>
      <c r="B167" s="35"/>
      <c r="C167" s="173" t="s">
        <v>364</v>
      </c>
      <c r="D167" s="173" t="s">
        <v>144</v>
      </c>
      <c r="E167" s="174" t="s">
        <v>712</v>
      </c>
      <c r="F167" s="175" t="s">
        <v>713</v>
      </c>
      <c r="G167" s="176" t="s">
        <v>597</v>
      </c>
      <c r="H167" s="177">
        <v>1</v>
      </c>
      <c r="I167" s="178"/>
      <c r="J167" s="177">
        <f t="shared" si="0"/>
        <v>0</v>
      </c>
      <c r="K167" s="175" t="s">
        <v>211</v>
      </c>
      <c r="L167" s="39"/>
      <c r="M167" s="179" t="s">
        <v>18</v>
      </c>
      <c r="N167" s="180" t="s">
        <v>45</v>
      </c>
      <c r="O167" s="64"/>
      <c r="P167" s="181">
        <f t="shared" si="1"/>
        <v>0</v>
      </c>
      <c r="Q167" s="181">
        <v>0</v>
      </c>
      <c r="R167" s="181">
        <f t="shared" si="2"/>
        <v>0</v>
      </c>
      <c r="S167" s="181">
        <v>0</v>
      </c>
      <c r="T167" s="182">
        <f t="shared" si="3"/>
        <v>0</v>
      </c>
      <c r="U167" s="34"/>
      <c r="V167" s="34"/>
      <c r="W167" s="34"/>
      <c r="X167" s="34"/>
      <c r="Y167" s="34"/>
      <c r="Z167" s="34"/>
      <c r="AA167" s="34"/>
      <c r="AB167" s="34"/>
      <c r="AC167" s="34"/>
      <c r="AD167" s="34"/>
      <c r="AE167" s="34"/>
      <c r="AR167" s="183" t="s">
        <v>149</v>
      </c>
      <c r="AT167" s="183" t="s">
        <v>144</v>
      </c>
      <c r="AU167" s="183" t="s">
        <v>82</v>
      </c>
      <c r="AY167" s="17" t="s">
        <v>141</v>
      </c>
      <c r="BE167" s="184">
        <f t="shared" si="4"/>
        <v>0</v>
      </c>
      <c r="BF167" s="184">
        <f t="shared" si="5"/>
        <v>0</v>
      </c>
      <c r="BG167" s="184">
        <f t="shared" si="6"/>
        <v>0</v>
      </c>
      <c r="BH167" s="184">
        <f t="shared" si="7"/>
        <v>0</v>
      </c>
      <c r="BI167" s="184">
        <f t="shared" si="8"/>
        <v>0</v>
      </c>
      <c r="BJ167" s="17" t="s">
        <v>82</v>
      </c>
      <c r="BK167" s="184">
        <f t="shared" si="9"/>
        <v>0</v>
      </c>
      <c r="BL167" s="17" t="s">
        <v>149</v>
      </c>
      <c r="BM167" s="183" t="s">
        <v>714</v>
      </c>
    </row>
    <row r="168" spans="1:65" s="2" customFormat="1" ht="16.5" customHeight="1">
      <c r="A168" s="34"/>
      <c r="B168" s="35"/>
      <c r="C168" s="173" t="s">
        <v>371</v>
      </c>
      <c r="D168" s="173" t="s">
        <v>144</v>
      </c>
      <c r="E168" s="174" t="s">
        <v>715</v>
      </c>
      <c r="F168" s="175" t="s">
        <v>716</v>
      </c>
      <c r="G168" s="176" t="s">
        <v>597</v>
      </c>
      <c r="H168" s="177">
        <v>1</v>
      </c>
      <c r="I168" s="178"/>
      <c r="J168" s="177">
        <f t="shared" si="0"/>
        <v>0</v>
      </c>
      <c r="K168" s="175" t="s">
        <v>211</v>
      </c>
      <c r="L168" s="39"/>
      <c r="M168" s="179" t="s">
        <v>18</v>
      </c>
      <c r="N168" s="180" t="s">
        <v>45</v>
      </c>
      <c r="O168" s="64"/>
      <c r="P168" s="181">
        <f t="shared" si="1"/>
        <v>0</v>
      </c>
      <c r="Q168" s="181">
        <v>0</v>
      </c>
      <c r="R168" s="181">
        <f t="shared" si="2"/>
        <v>0</v>
      </c>
      <c r="S168" s="181">
        <v>0</v>
      </c>
      <c r="T168" s="182">
        <f t="shared" si="3"/>
        <v>0</v>
      </c>
      <c r="U168" s="34"/>
      <c r="V168" s="34"/>
      <c r="W168" s="34"/>
      <c r="X168" s="34"/>
      <c r="Y168" s="34"/>
      <c r="Z168" s="34"/>
      <c r="AA168" s="34"/>
      <c r="AB168" s="34"/>
      <c r="AC168" s="34"/>
      <c r="AD168" s="34"/>
      <c r="AE168" s="34"/>
      <c r="AR168" s="183" t="s">
        <v>149</v>
      </c>
      <c r="AT168" s="183" t="s">
        <v>144</v>
      </c>
      <c r="AU168" s="183" t="s">
        <v>82</v>
      </c>
      <c r="AY168" s="17" t="s">
        <v>141</v>
      </c>
      <c r="BE168" s="184">
        <f t="shared" si="4"/>
        <v>0</v>
      </c>
      <c r="BF168" s="184">
        <f t="shared" si="5"/>
        <v>0</v>
      </c>
      <c r="BG168" s="184">
        <f t="shared" si="6"/>
        <v>0</v>
      </c>
      <c r="BH168" s="184">
        <f t="shared" si="7"/>
        <v>0</v>
      </c>
      <c r="BI168" s="184">
        <f t="shared" si="8"/>
        <v>0</v>
      </c>
      <c r="BJ168" s="17" t="s">
        <v>82</v>
      </c>
      <c r="BK168" s="184">
        <f t="shared" si="9"/>
        <v>0</v>
      </c>
      <c r="BL168" s="17" t="s">
        <v>149</v>
      </c>
      <c r="BM168" s="183" t="s">
        <v>717</v>
      </c>
    </row>
    <row r="169" spans="1:65" s="2" customFormat="1" ht="24.2" customHeight="1">
      <c r="A169" s="34"/>
      <c r="B169" s="35"/>
      <c r="C169" s="173" t="s">
        <v>381</v>
      </c>
      <c r="D169" s="173" t="s">
        <v>144</v>
      </c>
      <c r="E169" s="174" t="s">
        <v>718</v>
      </c>
      <c r="F169" s="175" t="s">
        <v>719</v>
      </c>
      <c r="G169" s="176" t="s">
        <v>597</v>
      </c>
      <c r="H169" s="177">
        <v>1</v>
      </c>
      <c r="I169" s="178"/>
      <c r="J169" s="177">
        <f t="shared" si="0"/>
        <v>0</v>
      </c>
      <c r="K169" s="175" t="s">
        <v>211</v>
      </c>
      <c r="L169" s="39"/>
      <c r="M169" s="179" t="s">
        <v>18</v>
      </c>
      <c r="N169" s="180" t="s">
        <v>45</v>
      </c>
      <c r="O169" s="64"/>
      <c r="P169" s="181">
        <f t="shared" si="1"/>
        <v>0</v>
      </c>
      <c r="Q169" s="181">
        <v>0</v>
      </c>
      <c r="R169" s="181">
        <f t="shared" si="2"/>
        <v>0</v>
      </c>
      <c r="S169" s="181">
        <v>0</v>
      </c>
      <c r="T169" s="182">
        <f t="shared" si="3"/>
        <v>0</v>
      </c>
      <c r="U169" s="34"/>
      <c r="V169" s="34"/>
      <c r="W169" s="34"/>
      <c r="X169" s="34"/>
      <c r="Y169" s="34"/>
      <c r="Z169" s="34"/>
      <c r="AA169" s="34"/>
      <c r="AB169" s="34"/>
      <c r="AC169" s="34"/>
      <c r="AD169" s="34"/>
      <c r="AE169" s="34"/>
      <c r="AR169" s="183" t="s">
        <v>149</v>
      </c>
      <c r="AT169" s="183" t="s">
        <v>144</v>
      </c>
      <c r="AU169" s="183" t="s">
        <v>82</v>
      </c>
      <c r="AY169" s="17" t="s">
        <v>141</v>
      </c>
      <c r="BE169" s="184">
        <f t="shared" si="4"/>
        <v>0</v>
      </c>
      <c r="BF169" s="184">
        <f t="shared" si="5"/>
        <v>0</v>
      </c>
      <c r="BG169" s="184">
        <f t="shared" si="6"/>
        <v>0</v>
      </c>
      <c r="BH169" s="184">
        <f t="shared" si="7"/>
        <v>0</v>
      </c>
      <c r="BI169" s="184">
        <f t="shared" si="8"/>
        <v>0</v>
      </c>
      <c r="BJ169" s="17" t="s">
        <v>82</v>
      </c>
      <c r="BK169" s="184">
        <f t="shared" si="9"/>
        <v>0</v>
      </c>
      <c r="BL169" s="17" t="s">
        <v>149</v>
      </c>
      <c r="BM169" s="183" t="s">
        <v>720</v>
      </c>
    </row>
    <row r="170" spans="1:65" s="2" customFormat="1" ht="16.5" customHeight="1">
      <c r="A170" s="34"/>
      <c r="B170" s="35"/>
      <c r="C170" s="173" t="s">
        <v>386</v>
      </c>
      <c r="D170" s="173" t="s">
        <v>144</v>
      </c>
      <c r="E170" s="174" t="s">
        <v>721</v>
      </c>
      <c r="F170" s="175" t="s">
        <v>722</v>
      </c>
      <c r="G170" s="176" t="s">
        <v>597</v>
      </c>
      <c r="H170" s="177">
        <v>1</v>
      </c>
      <c r="I170" s="178"/>
      <c r="J170" s="177">
        <f t="shared" si="0"/>
        <v>0</v>
      </c>
      <c r="K170" s="175" t="s">
        <v>211</v>
      </c>
      <c r="L170" s="39"/>
      <c r="M170" s="179" t="s">
        <v>18</v>
      </c>
      <c r="N170" s="180" t="s">
        <v>45</v>
      </c>
      <c r="O170" s="64"/>
      <c r="P170" s="181">
        <f t="shared" si="1"/>
        <v>0</v>
      </c>
      <c r="Q170" s="181">
        <v>0</v>
      </c>
      <c r="R170" s="181">
        <f t="shared" si="2"/>
        <v>0</v>
      </c>
      <c r="S170" s="181">
        <v>0</v>
      </c>
      <c r="T170" s="182">
        <f t="shared" si="3"/>
        <v>0</v>
      </c>
      <c r="U170" s="34"/>
      <c r="V170" s="34"/>
      <c r="W170" s="34"/>
      <c r="X170" s="34"/>
      <c r="Y170" s="34"/>
      <c r="Z170" s="34"/>
      <c r="AA170" s="34"/>
      <c r="AB170" s="34"/>
      <c r="AC170" s="34"/>
      <c r="AD170" s="34"/>
      <c r="AE170" s="34"/>
      <c r="AR170" s="183" t="s">
        <v>149</v>
      </c>
      <c r="AT170" s="183" t="s">
        <v>144</v>
      </c>
      <c r="AU170" s="183" t="s">
        <v>82</v>
      </c>
      <c r="AY170" s="17" t="s">
        <v>141</v>
      </c>
      <c r="BE170" s="184">
        <f t="shared" si="4"/>
        <v>0</v>
      </c>
      <c r="BF170" s="184">
        <f t="shared" si="5"/>
        <v>0</v>
      </c>
      <c r="BG170" s="184">
        <f t="shared" si="6"/>
        <v>0</v>
      </c>
      <c r="BH170" s="184">
        <f t="shared" si="7"/>
        <v>0</v>
      </c>
      <c r="BI170" s="184">
        <f t="shared" si="8"/>
        <v>0</v>
      </c>
      <c r="BJ170" s="17" t="s">
        <v>82</v>
      </c>
      <c r="BK170" s="184">
        <f t="shared" si="9"/>
        <v>0</v>
      </c>
      <c r="BL170" s="17" t="s">
        <v>149</v>
      </c>
      <c r="BM170" s="183" t="s">
        <v>723</v>
      </c>
    </row>
    <row r="171" spans="1:65" s="2" customFormat="1" ht="19.5">
      <c r="A171" s="34"/>
      <c r="B171" s="35"/>
      <c r="C171" s="36"/>
      <c r="D171" s="192" t="s">
        <v>376</v>
      </c>
      <c r="E171" s="36"/>
      <c r="F171" s="233" t="s">
        <v>724</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376</v>
      </c>
      <c r="AU171" s="17" t="s">
        <v>82</v>
      </c>
    </row>
    <row r="172" spans="1:65" s="2" customFormat="1" ht="16.5" customHeight="1">
      <c r="A172" s="34"/>
      <c r="B172" s="35"/>
      <c r="C172" s="173" t="s">
        <v>390</v>
      </c>
      <c r="D172" s="173" t="s">
        <v>144</v>
      </c>
      <c r="E172" s="174" t="s">
        <v>725</v>
      </c>
      <c r="F172" s="175" t="s">
        <v>726</v>
      </c>
      <c r="G172" s="176" t="s">
        <v>597</v>
      </c>
      <c r="H172" s="177">
        <v>1</v>
      </c>
      <c r="I172" s="178"/>
      <c r="J172" s="177">
        <f>ROUND((ROUND(I172,2))*(ROUND(H172,2)),2)</f>
        <v>0</v>
      </c>
      <c r="K172" s="175" t="s">
        <v>211</v>
      </c>
      <c r="L172" s="39"/>
      <c r="M172" s="179" t="s">
        <v>18</v>
      </c>
      <c r="N172" s="180" t="s">
        <v>45</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149</v>
      </c>
      <c r="AT172" s="183" t="s">
        <v>144</v>
      </c>
      <c r="AU172" s="183" t="s">
        <v>82</v>
      </c>
      <c r="AY172" s="17" t="s">
        <v>141</v>
      </c>
      <c r="BE172" s="184">
        <f>IF(N172="základní",J172,0)</f>
        <v>0</v>
      </c>
      <c r="BF172" s="184">
        <f>IF(N172="snížená",J172,0)</f>
        <v>0</v>
      </c>
      <c r="BG172" s="184">
        <f>IF(N172="zákl. přenesená",J172,0)</f>
        <v>0</v>
      </c>
      <c r="BH172" s="184">
        <f>IF(N172="sníž. přenesená",J172,0)</f>
        <v>0</v>
      </c>
      <c r="BI172" s="184">
        <f>IF(N172="nulová",J172,0)</f>
        <v>0</v>
      </c>
      <c r="BJ172" s="17" t="s">
        <v>82</v>
      </c>
      <c r="BK172" s="184">
        <f>ROUND((ROUND(I172,2))*(ROUND(H172,2)),2)</f>
        <v>0</v>
      </c>
      <c r="BL172" s="17" t="s">
        <v>149</v>
      </c>
      <c r="BM172" s="183" t="s">
        <v>727</v>
      </c>
    </row>
    <row r="173" spans="1:65" s="2" customFormat="1" ht="16.5" customHeight="1">
      <c r="A173" s="34"/>
      <c r="B173" s="35"/>
      <c r="C173" s="173" t="s">
        <v>395</v>
      </c>
      <c r="D173" s="173" t="s">
        <v>144</v>
      </c>
      <c r="E173" s="174" t="s">
        <v>728</v>
      </c>
      <c r="F173" s="175" t="s">
        <v>729</v>
      </c>
      <c r="G173" s="176" t="s">
        <v>597</v>
      </c>
      <c r="H173" s="177">
        <v>1</v>
      </c>
      <c r="I173" s="178"/>
      <c r="J173" s="177">
        <f>ROUND((ROUND(I173,2))*(ROUND(H173,2)),2)</f>
        <v>0</v>
      </c>
      <c r="K173" s="175" t="s">
        <v>211</v>
      </c>
      <c r="L173" s="39"/>
      <c r="M173" s="179" t="s">
        <v>18</v>
      </c>
      <c r="N173" s="180" t="s">
        <v>45</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149</v>
      </c>
      <c r="AT173" s="183" t="s">
        <v>144</v>
      </c>
      <c r="AU173" s="183" t="s">
        <v>82</v>
      </c>
      <c r="AY173" s="17" t="s">
        <v>141</v>
      </c>
      <c r="BE173" s="184">
        <f>IF(N173="základní",J173,0)</f>
        <v>0</v>
      </c>
      <c r="BF173" s="184">
        <f>IF(N173="snížená",J173,0)</f>
        <v>0</v>
      </c>
      <c r="BG173" s="184">
        <f>IF(N173="zákl. přenesená",J173,0)</f>
        <v>0</v>
      </c>
      <c r="BH173" s="184">
        <f>IF(N173="sníž. přenesená",J173,0)</f>
        <v>0</v>
      </c>
      <c r="BI173" s="184">
        <f>IF(N173="nulová",J173,0)</f>
        <v>0</v>
      </c>
      <c r="BJ173" s="17" t="s">
        <v>82</v>
      </c>
      <c r="BK173" s="184">
        <f>ROUND((ROUND(I173,2))*(ROUND(H173,2)),2)</f>
        <v>0</v>
      </c>
      <c r="BL173" s="17" t="s">
        <v>149</v>
      </c>
      <c r="BM173" s="183" t="s">
        <v>730</v>
      </c>
    </row>
    <row r="174" spans="1:65" s="12" customFormat="1" ht="25.9" customHeight="1">
      <c r="B174" s="157"/>
      <c r="C174" s="158"/>
      <c r="D174" s="159" t="s">
        <v>73</v>
      </c>
      <c r="E174" s="160" t="s">
        <v>567</v>
      </c>
      <c r="F174" s="160" t="s">
        <v>568</v>
      </c>
      <c r="G174" s="158"/>
      <c r="H174" s="158"/>
      <c r="I174" s="161"/>
      <c r="J174" s="162">
        <f>BK174</f>
        <v>0</v>
      </c>
      <c r="K174" s="158"/>
      <c r="L174" s="163"/>
      <c r="M174" s="164"/>
      <c r="N174" s="165"/>
      <c r="O174" s="165"/>
      <c r="P174" s="166">
        <f>SUM(P175:P176)</f>
        <v>0</v>
      </c>
      <c r="Q174" s="165"/>
      <c r="R174" s="166">
        <f>SUM(R175:R176)</f>
        <v>0</v>
      </c>
      <c r="S174" s="165"/>
      <c r="T174" s="167">
        <f>SUM(T175:T176)</f>
        <v>0</v>
      </c>
      <c r="AR174" s="168" t="s">
        <v>149</v>
      </c>
      <c r="AT174" s="169" t="s">
        <v>73</v>
      </c>
      <c r="AU174" s="169" t="s">
        <v>74</v>
      </c>
      <c r="AY174" s="168" t="s">
        <v>141</v>
      </c>
      <c r="BK174" s="170">
        <f>SUM(BK175:BK176)</f>
        <v>0</v>
      </c>
    </row>
    <row r="175" spans="1:65" s="2" customFormat="1" ht="37.9" customHeight="1">
      <c r="A175" s="34"/>
      <c r="B175" s="35"/>
      <c r="C175" s="173" t="s">
        <v>400</v>
      </c>
      <c r="D175" s="173" t="s">
        <v>144</v>
      </c>
      <c r="E175" s="174" t="s">
        <v>569</v>
      </c>
      <c r="F175" s="175" t="s">
        <v>570</v>
      </c>
      <c r="G175" s="176" t="s">
        <v>571</v>
      </c>
      <c r="H175" s="177">
        <v>24</v>
      </c>
      <c r="I175" s="178"/>
      <c r="J175" s="177">
        <f>ROUND((ROUND(I175,2))*(ROUND(H175,2)),2)</f>
        <v>0</v>
      </c>
      <c r="K175" s="175" t="s">
        <v>148</v>
      </c>
      <c r="L175" s="39"/>
      <c r="M175" s="179" t="s">
        <v>18</v>
      </c>
      <c r="N175" s="180" t="s">
        <v>45</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731</v>
      </c>
      <c r="AT175" s="183" t="s">
        <v>144</v>
      </c>
      <c r="AU175" s="183" t="s">
        <v>82</v>
      </c>
      <c r="AY175" s="17" t="s">
        <v>141</v>
      </c>
      <c r="BE175" s="184">
        <f>IF(N175="základní",J175,0)</f>
        <v>0</v>
      </c>
      <c r="BF175" s="184">
        <f>IF(N175="snížená",J175,0)</f>
        <v>0</v>
      </c>
      <c r="BG175" s="184">
        <f>IF(N175="zákl. přenesená",J175,0)</f>
        <v>0</v>
      </c>
      <c r="BH175" s="184">
        <f>IF(N175="sníž. přenesená",J175,0)</f>
        <v>0</v>
      </c>
      <c r="BI175" s="184">
        <f>IF(N175="nulová",J175,0)</f>
        <v>0</v>
      </c>
      <c r="BJ175" s="17" t="s">
        <v>82</v>
      </c>
      <c r="BK175" s="184">
        <f>ROUND((ROUND(I175,2))*(ROUND(H175,2)),2)</f>
        <v>0</v>
      </c>
      <c r="BL175" s="17" t="s">
        <v>731</v>
      </c>
      <c r="BM175" s="183" t="s">
        <v>732</v>
      </c>
    </row>
    <row r="176" spans="1:65" s="2" customFormat="1">
      <c r="A176" s="34"/>
      <c r="B176" s="35"/>
      <c r="C176" s="36"/>
      <c r="D176" s="185" t="s">
        <v>151</v>
      </c>
      <c r="E176" s="36"/>
      <c r="F176" s="186" t="s">
        <v>574</v>
      </c>
      <c r="G176" s="36"/>
      <c r="H176" s="36"/>
      <c r="I176" s="187"/>
      <c r="J176" s="36"/>
      <c r="K176" s="36"/>
      <c r="L176" s="39"/>
      <c r="M176" s="234"/>
      <c r="N176" s="235"/>
      <c r="O176" s="236"/>
      <c r="P176" s="236"/>
      <c r="Q176" s="236"/>
      <c r="R176" s="236"/>
      <c r="S176" s="236"/>
      <c r="T176" s="237"/>
      <c r="U176" s="34"/>
      <c r="V176" s="34"/>
      <c r="W176" s="34"/>
      <c r="X176" s="34"/>
      <c r="Y176" s="34"/>
      <c r="Z176" s="34"/>
      <c r="AA176" s="34"/>
      <c r="AB176" s="34"/>
      <c r="AC176" s="34"/>
      <c r="AD176" s="34"/>
      <c r="AE176" s="34"/>
      <c r="AT176" s="17" t="s">
        <v>151</v>
      </c>
      <c r="AU176" s="17" t="s">
        <v>82</v>
      </c>
    </row>
    <row r="177" spans="1:31" s="2" customFormat="1" ht="6.95" customHeight="1">
      <c r="A177" s="34"/>
      <c r="B177" s="47"/>
      <c r="C177" s="48"/>
      <c r="D177" s="48"/>
      <c r="E177" s="48"/>
      <c r="F177" s="48"/>
      <c r="G177" s="48"/>
      <c r="H177" s="48"/>
      <c r="I177" s="48"/>
      <c r="J177" s="48"/>
      <c r="K177" s="48"/>
      <c r="L177" s="39"/>
      <c r="M177" s="34"/>
      <c r="O177" s="34"/>
      <c r="P177" s="34"/>
      <c r="Q177" s="34"/>
      <c r="R177" s="34"/>
      <c r="S177" s="34"/>
      <c r="T177" s="34"/>
      <c r="U177" s="34"/>
      <c r="V177" s="34"/>
      <c r="W177" s="34"/>
      <c r="X177" s="34"/>
      <c r="Y177" s="34"/>
      <c r="Z177" s="34"/>
      <c r="AA177" s="34"/>
      <c r="AB177" s="34"/>
      <c r="AC177" s="34"/>
      <c r="AD177" s="34"/>
      <c r="AE177" s="34"/>
    </row>
  </sheetData>
  <sheetProtection algorithmName="SHA-512" hashValue="U1ltGVlhawudlo9uWj3AcNb8ik5JXKFjZeJoP0NxyaRPGQvOHbkqHIO28rKcAdQvJ1I24+9Q24sNbqlOr7q0ZA==" saltValue="y88ExGljpyTxbMzyEd+JTw==" spinCount="100000" sheet="1" objects="1" scenarios="1"/>
  <autoFilter ref="C89:K176" xr:uid="{00000000-0009-0000-0000-000003000000}"/>
  <mergeCells count="9">
    <mergeCell ref="E50:H50"/>
    <mergeCell ref="E80:H80"/>
    <mergeCell ref="E82:H82"/>
    <mergeCell ref="L2:V2"/>
    <mergeCell ref="E7:H7"/>
    <mergeCell ref="E9:H9"/>
    <mergeCell ref="E18:H18"/>
    <mergeCell ref="E27:H27"/>
    <mergeCell ref="E48:H48"/>
  </mergeCells>
  <hyperlinks>
    <hyperlink ref="F176"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92" workbookViewId="0">
      <selection activeCell="I105" sqref="I10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733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734</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258580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ROUND((SUM(BE86:BE119)),  2)</f>
        <v>258580</v>
      </c>
      <c r="G33" s="34"/>
      <c r="H33" s="34"/>
      <c r="I33" s="118">
        <v>0.21</v>
      </c>
      <c r="J33" s="117">
        <f>ROUND(((SUM(BE86:BE119))*I33),  2)</f>
        <v>54301.8</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312881.8</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258580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735</v>
      </c>
      <c r="E60" s="137"/>
      <c r="F60" s="137"/>
      <c r="G60" s="137"/>
      <c r="H60" s="137"/>
      <c r="I60" s="137"/>
      <c r="J60" s="138">
        <f>J87</f>
        <v>0</v>
      </c>
      <c r="K60" s="135"/>
      <c r="L60" s="139"/>
    </row>
    <row r="61" spans="1:47" s="9" customFormat="1" ht="24.95" customHeight="1">
      <c r="B61" s="134"/>
      <c r="C61" s="135"/>
      <c r="D61" s="136" t="s">
        <v>736</v>
      </c>
      <c r="E61" s="137"/>
      <c r="F61" s="137"/>
      <c r="G61" s="137"/>
      <c r="H61" s="137"/>
      <c r="I61" s="137"/>
      <c r="J61" s="138">
        <f>J90</f>
        <v>237680</v>
      </c>
      <c r="K61" s="135"/>
      <c r="L61" s="139"/>
    </row>
    <row r="62" spans="1:47" s="9" customFormat="1" ht="24.95" customHeight="1">
      <c r="B62" s="134"/>
      <c r="C62" s="135"/>
      <c r="D62" s="136" t="s">
        <v>737</v>
      </c>
      <c r="E62" s="137"/>
      <c r="F62" s="137"/>
      <c r="G62" s="137"/>
      <c r="H62" s="137"/>
      <c r="I62" s="137"/>
      <c r="J62" s="138">
        <f>J97</f>
        <v>0</v>
      </c>
      <c r="K62" s="135"/>
      <c r="L62" s="139"/>
    </row>
    <row r="63" spans="1:47" s="9" customFormat="1" ht="24.95" customHeight="1">
      <c r="B63" s="134"/>
      <c r="C63" s="135"/>
      <c r="D63" s="136" t="s">
        <v>738</v>
      </c>
      <c r="E63" s="137"/>
      <c r="F63" s="137"/>
      <c r="G63" s="137"/>
      <c r="H63" s="137"/>
      <c r="I63" s="137"/>
      <c r="J63" s="138">
        <f>J102</f>
        <v>20900</v>
      </c>
      <c r="K63" s="135"/>
      <c r="L63" s="139"/>
    </row>
    <row r="64" spans="1:47" s="9" customFormat="1" ht="24.95" customHeight="1">
      <c r="B64" s="134"/>
      <c r="C64" s="135"/>
      <c r="D64" s="136" t="s">
        <v>507</v>
      </c>
      <c r="E64" s="137"/>
      <c r="F64" s="137"/>
      <c r="G64" s="137"/>
      <c r="H64" s="137"/>
      <c r="I64" s="137"/>
      <c r="J64" s="138">
        <f>J112</f>
        <v>0</v>
      </c>
      <c r="K64" s="135"/>
      <c r="L64" s="139"/>
    </row>
    <row r="65" spans="1:31" s="9" customFormat="1" ht="24.95" customHeight="1">
      <c r="B65" s="134"/>
      <c r="C65" s="135"/>
      <c r="D65" s="136" t="s">
        <v>120</v>
      </c>
      <c r="E65" s="137"/>
      <c r="F65" s="137"/>
      <c r="G65" s="137"/>
      <c r="H65" s="137"/>
      <c r="I65" s="137"/>
      <c r="J65" s="138">
        <f>J115</f>
        <v>0</v>
      </c>
      <c r="K65" s="135"/>
      <c r="L65" s="139"/>
    </row>
    <row r="66" spans="1:31" s="10" customFormat="1" ht="19.899999999999999" customHeight="1">
      <c r="B66" s="140"/>
      <c r="C66" s="141"/>
      <c r="D66" s="142" t="s">
        <v>125</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DP10 = E1P3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DP10</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127</v>
      </c>
      <c r="D85" s="149" t="s">
        <v>59</v>
      </c>
      <c r="E85" s="149" t="s">
        <v>55</v>
      </c>
      <c r="F85" s="149" t="s">
        <v>56</v>
      </c>
      <c r="G85" s="149" t="s">
        <v>128</v>
      </c>
      <c r="H85" s="149" t="s">
        <v>129</v>
      </c>
      <c r="I85" s="149" t="s">
        <v>130</v>
      </c>
      <c r="J85" s="149" t="s">
        <v>107</v>
      </c>
      <c r="K85" s="150" t="s">
        <v>131</v>
      </c>
      <c r="L85" s="151"/>
      <c r="M85" s="68" t="s">
        <v>18</v>
      </c>
      <c r="N85" s="69" t="s">
        <v>44</v>
      </c>
      <c r="O85" s="69" t="s">
        <v>132</v>
      </c>
      <c r="P85" s="69" t="s">
        <v>133</v>
      </c>
      <c r="Q85" s="69" t="s">
        <v>134</v>
      </c>
      <c r="R85" s="69" t="s">
        <v>135</v>
      </c>
      <c r="S85" s="69" t="s">
        <v>136</v>
      </c>
      <c r="T85" s="70" t="s">
        <v>137</v>
      </c>
      <c r="U85" s="146"/>
      <c r="V85" s="146"/>
      <c r="W85" s="146"/>
      <c r="X85" s="146"/>
      <c r="Y85" s="146"/>
      <c r="Z85" s="146"/>
      <c r="AA85" s="146"/>
      <c r="AB85" s="146"/>
      <c r="AC85" s="146"/>
      <c r="AD85" s="146"/>
      <c r="AE85" s="146"/>
    </row>
    <row r="86" spans="1:65" s="2" customFormat="1" ht="22.9" customHeight="1">
      <c r="A86" s="34"/>
      <c r="B86" s="35"/>
      <c r="C86" s="75" t="s">
        <v>138</v>
      </c>
      <c r="D86" s="36"/>
      <c r="E86" s="36"/>
      <c r="F86" s="36"/>
      <c r="G86" s="36"/>
      <c r="H86" s="36"/>
      <c r="I86" s="36"/>
      <c r="J86" s="152">
        <f>BK86</f>
        <v>258580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73</v>
      </c>
      <c r="AU86" s="17" t="s">
        <v>108</v>
      </c>
      <c r="BK86" s="156">
        <f>BK87+BK90+BK97+BK102+BK112+BK115</f>
        <v>258580</v>
      </c>
    </row>
    <row r="87" spans="1:65" s="12" customFormat="1" ht="25.9" customHeight="1">
      <c r="B87" s="157"/>
      <c r="C87" s="158"/>
      <c r="D87" s="159" t="s">
        <v>73</v>
      </c>
      <c r="E87" s="160" t="s">
        <v>739</v>
      </c>
      <c r="F87" s="160" t="s">
        <v>740</v>
      </c>
      <c r="G87" s="158"/>
      <c r="H87" s="158"/>
      <c r="I87" s="161"/>
      <c r="J87" s="162">
        <f>BK87</f>
        <v>0</v>
      </c>
      <c r="K87" s="158"/>
      <c r="L87" s="163"/>
      <c r="M87" s="164"/>
      <c r="N87" s="165"/>
      <c r="O87" s="165"/>
      <c r="P87" s="166">
        <f>SUM(P88:P89)</f>
        <v>0</v>
      </c>
      <c r="Q87" s="165"/>
      <c r="R87" s="166">
        <f>SUM(R88:R89)</f>
        <v>0</v>
      </c>
      <c r="S87" s="165"/>
      <c r="T87" s="167">
        <f>SUM(T88:T89)</f>
        <v>0</v>
      </c>
      <c r="AR87" s="168" t="s">
        <v>82</v>
      </c>
      <c r="AT87" s="169" t="s">
        <v>73</v>
      </c>
      <c r="AU87" s="169" t="s">
        <v>74</v>
      </c>
      <c r="AY87" s="168" t="s">
        <v>141</v>
      </c>
      <c r="BK87" s="170">
        <f>SUM(BK88:BK89)</f>
        <v>0</v>
      </c>
    </row>
    <row r="88" spans="1:65" s="2" customFormat="1" ht="16.5" customHeight="1">
      <c r="A88" s="34"/>
      <c r="B88" s="35"/>
      <c r="C88" s="173" t="s">
        <v>82</v>
      </c>
      <c r="D88" s="173" t="s">
        <v>144</v>
      </c>
      <c r="E88" s="174" t="s">
        <v>741</v>
      </c>
      <c r="F88" s="175" t="s">
        <v>742</v>
      </c>
      <c r="G88" s="176" t="s">
        <v>597</v>
      </c>
      <c r="H88" s="177">
        <v>2</v>
      </c>
      <c r="I88" s="178"/>
      <c r="J88" s="177">
        <f>ROUND((ROUND(I88,2))*(ROUND(H88,2)),2)</f>
        <v>0</v>
      </c>
      <c r="K88" s="175" t="s">
        <v>211</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149</v>
      </c>
      <c r="AT88" s="183" t="s">
        <v>144</v>
      </c>
      <c r="AU88" s="183" t="s">
        <v>82</v>
      </c>
      <c r="AY88" s="17" t="s">
        <v>141</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149</v>
      </c>
      <c r="BM88" s="183" t="s">
        <v>84</v>
      </c>
    </row>
    <row r="89" spans="1:65" s="2" customFormat="1" ht="48.75">
      <c r="A89" s="34"/>
      <c r="B89" s="35"/>
      <c r="C89" s="36"/>
      <c r="D89" s="192" t="s">
        <v>376</v>
      </c>
      <c r="E89" s="36"/>
      <c r="F89" s="233" t="s">
        <v>743</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376</v>
      </c>
      <c r="AU89" s="17" t="s">
        <v>82</v>
      </c>
    </row>
    <row r="90" spans="1:65" s="12" customFormat="1" ht="25.9" customHeight="1">
      <c r="B90" s="157"/>
      <c r="C90" s="158"/>
      <c r="D90" s="159" t="s">
        <v>73</v>
      </c>
      <c r="E90" s="160" t="s">
        <v>593</v>
      </c>
      <c r="F90" s="160" t="s">
        <v>744</v>
      </c>
      <c r="G90" s="158"/>
      <c r="H90" s="158"/>
      <c r="I90" s="161"/>
      <c r="J90" s="162">
        <f>BK90</f>
        <v>237680</v>
      </c>
      <c r="K90" s="158"/>
      <c r="L90" s="163"/>
      <c r="M90" s="164"/>
      <c r="N90" s="165"/>
      <c r="O90" s="165"/>
      <c r="P90" s="166">
        <f>SUM(P91:P96)</f>
        <v>0</v>
      </c>
      <c r="Q90" s="165"/>
      <c r="R90" s="166">
        <f>SUM(R91:R96)</f>
        <v>0</v>
      </c>
      <c r="S90" s="165"/>
      <c r="T90" s="167">
        <f>SUM(T91:T96)</f>
        <v>0</v>
      </c>
      <c r="AR90" s="168" t="s">
        <v>82</v>
      </c>
      <c r="AT90" s="169" t="s">
        <v>73</v>
      </c>
      <c r="AU90" s="169" t="s">
        <v>74</v>
      </c>
      <c r="AY90" s="168" t="s">
        <v>141</v>
      </c>
      <c r="BK90" s="170">
        <f>SUM(BK91:BK96)</f>
        <v>237680</v>
      </c>
    </row>
    <row r="91" spans="1:65" s="2" customFormat="1" ht="16.5" customHeight="1">
      <c r="A91" s="34"/>
      <c r="B91" s="35"/>
      <c r="C91" s="173" t="s">
        <v>84</v>
      </c>
      <c r="D91" s="173" t="s">
        <v>144</v>
      </c>
      <c r="E91" s="174" t="s">
        <v>745</v>
      </c>
      <c r="F91" s="175" t="s">
        <v>746</v>
      </c>
      <c r="G91" s="176" t="s">
        <v>597</v>
      </c>
      <c r="H91" s="177">
        <v>2</v>
      </c>
      <c r="I91" s="177">
        <v>5790</v>
      </c>
      <c r="J91" s="177">
        <f>ROUND((ROUND(I91,2))*(ROUND(H91,2)),2)</f>
        <v>11580</v>
      </c>
      <c r="K91" s="175" t="s">
        <v>211</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149</v>
      </c>
      <c r="AT91" s="183" t="s">
        <v>144</v>
      </c>
      <c r="AU91" s="183" t="s">
        <v>82</v>
      </c>
      <c r="AY91" s="17" t="s">
        <v>141</v>
      </c>
      <c r="BE91" s="184">
        <f>IF(N91="základní",J91,0)</f>
        <v>11580</v>
      </c>
      <c r="BF91" s="184">
        <f>IF(N91="snížená",J91,0)</f>
        <v>0</v>
      </c>
      <c r="BG91" s="184">
        <f>IF(N91="zákl. přenesená",J91,0)</f>
        <v>0</v>
      </c>
      <c r="BH91" s="184">
        <f>IF(N91="sníž. přenesená",J91,0)</f>
        <v>0</v>
      </c>
      <c r="BI91" s="184">
        <f>IF(N91="nulová",J91,0)</f>
        <v>0</v>
      </c>
      <c r="BJ91" s="17" t="s">
        <v>82</v>
      </c>
      <c r="BK91" s="184">
        <f>ROUND((ROUND(I91,2))*(ROUND(H91,2)),2)</f>
        <v>11580</v>
      </c>
      <c r="BL91" s="17" t="s">
        <v>149</v>
      </c>
      <c r="BM91" s="183" t="s">
        <v>747</v>
      </c>
    </row>
    <row r="92" spans="1:65" s="2" customFormat="1" ht="48.75">
      <c r="A92" s="34"/>
      <c r="B92" s="35"/>
      <c r="C92" s="36"/>
      <c r="D92" s="192" t="s">
        <v>376</v>
      </c>
      <c r="E92" s="36"/>
      <c r="F92" s="233" t="s">
        <v>748</v>
      </c>
      <c r="G92" s="36"/>
      <c r="H92" s="36"/>
      <c r="I92" s="288"/>
      <c r="J92" s="36"/>
      <c r="K92" s="36"/>
      <c r="L92" s="39"/>
      <c r="M92" s="188"/>
      <c r="N92" s="189"/>
      <c r="O92" s="64"/>
      <c r="P92" s="64"/>
      <c r="Q92" s="64"/>
      <c r="R92" s="64"/>
      <c r="S92" s="64"/>
      <c r="T92" s="65"/>
      <c r="U92" s="34"/>
      <c r="V92" s="34"/>
      <c r="W92" s="34"/>
      <c r="X92" s="34"/>
      <c r="Y92" s="34"/>
      <c r="Z92" s="34"/>
      <c r="AA92" s="34"/>
      <c r="AB92" s="34"/>
      <c r="AC92" s="34"/>
      <c r="AD92" s="34"/>
      <c r="AE92" s="34"/>
      <c r="AT92" s="17" t="s">
        <v>376</v>
      </c>
      <c r="AU92" s="17" t="s">
        <v>82</v>
      </c>
    </row>
    <row r="93" spans="1:65" s="2" customFormat="1" ht="16.5" customHeight="1">
      <c r="A93" s="34"/>
      <c r="B93" s="35"/>
      <c r="C93" s="173" t="s">
        <v>142</v>
      </c>
      <c r="D93" s="173" t="s">
        <v>144</v>
      </c>
      <c r="E93" s="174" t="s">
        <v>749</v>
      </c>
      <c r="F93" s="175" t="s">
        <v>750</v>
      </c>
      <c r="G93" s="176" t="s">
        <v>597</v>
      </c>
      <c r="H93" s="177">
        <v>17</v>
      </c>
      <c r="I93" s="177">
        <v>13300</v>
      </c>
      <c r="J93" s="177">
        <f>ROUND((ROUND(I93,2))*(ROUND(H93,2)),2)</f>
        <v>226100</v>
      </c>
      <c r="K93" s="175" t="s">
        <v>211</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149</v>
      </c>
      <c r="AT93" s="183" t="s">
        <v>144</v>
      </c>
      <c r="AU93" s="183" t="s">
        <v>82</v>
      </c>
      <c r="AY93" s="17" t="s">
        <v>141</v>
      </c>
      <c r="BE93" s="184">
        <f>IF(N93="základní",J93,0)</f>
        <v>226100</v>
      </c>
      <c r="BF93" s="184">
        <f>IF(N93="snížená",J93,0)</f>
        <v>0</v>
      </c>
      <c r="BG93" s="184">
        <f>IF(N93="zákl. přenesená",J93,0)</f>
        <v>0</v>
      </c>
      <c r="BH93" s="184">
        <f>IF(N93="sníž. přenesená",J93,0)</f>
        <v>0</v>
      </c>
      <c r="BI93" s="184">
        <f>IF(N93="nulová",J93,0)</f>
        <v>0</v>
      </c>
      <c r="BJ93" s="17" t="s">
        <v>82</v>
      </c>
      <c r="BK93" s="184">
        <f>ROUND((ROUND(I93,2))*(ROUND(H93,2)),2)</f>
        <v>226100</v>
      </c>
      <c r="BL93" s="17" t="s">
        <v>149</v>
      </c>
      <c r="BM93" s="183" t="s">
        <v>149</v>
      </c>
    </row>
    <row r="94" spans="1:65" s="2" customFormat="1" ht="87.75">
      <c r="A94" s="34"/>
      <c r="B94" s="35"/>
      <c r="C94" s="36"/>
      <c r="D94" s="192" t="s">
        <v>376</v>
      </c>
      <c r="E94" s="36"/>
      <c r="F94" s="233" t="s">
        <v>751</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376</v>
      </c>
      <c r="AU94" s="17" t="s">
        <v>82</v>
      </c>
    </row>
    <row r="95" spans="1:65" s="2" customFormat="1" ht="16.5" customHeight="1">
      <c r="A95" s="34"/>
      <c r="B95" s="35"/>
      <c r="C95" s="173" t="s">
        <v>149</v>
      </c>
      <c r="D95" s="173" t="s">
        <v>144</v>
      </c>
      <c r="E95" s="174" t="s">
        <v>752</v>
      </c>
      <c r="F95" s="175" t="s">
        <v>753</v>
      </c>
      <c r="G95" s="176" t="s">
        <v>597</v>
      </c>
      <c r="H95" s="177">
        <v>17</v>
      </c>
      <c r="I95" s="178"/>
      <c r="J95" s="177">
        <f>ROUND((ROUND(I95,2))*(ROUND(H95,2)),2)</f>
        <v>0</v>
      </c>
      <c r="K95" s="175" t="s">
        <v>211</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149</v>
      </c>
      <c r="AT95" s="183" t="s">
        <v>144</v>
      </c>
      <c r="AU95" s="183" t="s">
        <v>82</v>
      </c>
      <c r="AY95" s="17" t="s">
        <v>141</v>
      </c>
      <c r="BE95" s="184">
        <f>IF(N95="základní",J95,0)</f>
        <v>0</v>
      </c>
      <c r="BF95" s="184">
        <f>IF(N95="snížená",J95,0)</f>
        <v>0</v>
      </c>
      <c r="BG95" s="184">
        <f>IF(N95="zákl. přenesená",J95,0)</f>
        <v>0</v>
      </c>
      <c r="BH95" s="184">
        <f>IF(N95="sníž. přenesená",J95,0)</f>
        <v>0</v>
      </c>
      <c r="BI95" s="184">
        <f>IF(N95="nulová",J95,0)</f>
        <v>0</v>
      </c>
      <c r="BJ95" s="17" t="s">
        <v>82</v>
      </c>
      <c r="BK95" s="184">
        <f>ROUND((ROUND(I95,2))*(ROUND(H95,2)),2)</f>
        <v>0</v>
      </c>
      <c r="BL95" s="17" t="s">
        <v>149</v>
      </c>
      <c r="BM95" s="183" t="s">
        <v>158</v>
      </c>
    </row>
    <row r="96" spans="1:65" s="2" customFormat="1" ht="19.5">
      <c r="A96" s="34"/>
      <c r="B96" s="35"/>
      <c r="C96" s="36"/>
      <c r="D96" s="192" t="s">
        <v>376</v>
      </c>
      <c r="E96" s="36"/>
      <c r="F96" s="233" t="s">
        <v>754</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376</v>
      </c>
      <c r="AU96" s="17" t="s">
        <v>82</v>
      </c>
    </row>
    <row r="97" spans="1:65" s="12" customFormat="1" ht="25.9" customHeight="1">
      <c r="B97" s="157"/>
      <c r="C97" s="158"/>
      <c r="D97" s="159" t="s">
        <v>73</v>
      </c>
      <c r="E97" s="160" t="s">
        <v>605</v>
      </c>
      <c r="F97" s="160" t="s">
        <v>755</v>
      </c>
      <c r="G97" s="158"/>
      <c r="H97" s="158"/>
      <c r="I97" s="161"/>
      <c r="J97" s="162">
        <f>BK97</f>
        <v>0</v>
      </c>
      <c r="K97" s="158"/>
      <c r="L97" s="163"/>
      <c r="M97" s="164"/>
      <c r="N97" s="165"/>
      <c r="O97" s="165"/>
      <c r="P97" s="166">
        <f>SUM(P98:P101)</f>
        <v>0</v>
      </c>
      <c r="Q97" s="165"/>
      <c r="R97" s="166">
        <f>SUM(R98:R101)</f>
        <v>0</v>
      </c>
      <c r="S97" s="165"/>
      <c r="T97" s="167">
        <f>SUM(T98:T101)</f>
        <v>0</v>
      </c>
      <c r="AR97" s="168" t="s">
        <v>82</v>
      </c>
      <c r="AT97" s="169" t="s">
        <v>73</v>
      </c>
      <c r="AU97" s="169" t="s">
        <v>74</v>
      </c>
      <c r="AY97" s="168" t="s">
        <v>141</v>
      </c>
      <c r="BK97" s="170">
        <f>SUM(BK98:BK101)</f>
        <v>0</v>
      </c>
    </row>
    <row r="98" spans="1:65" s="2" customFormat="1" ht="21.75" customHeight="1">
      <c r="A98" s="34"/>
      <c r="B98" s="35"/>
      <c r="C98" s="173" t="s">
        <v>179</v>
      </c>
      <c r="D98" s="173" t="s">
        <v>144</v>
      </c>
      <c r="E98" s="174" t="s">
        <v>756</v>
      </c>
      <c r="F98" s="175" t="s">
        <v>757</v>
      </c>
      <c r="G98" s="176" t="s">
        <v>210</v>
      </c>
      <c r="H98" s="177">
        <v>30</v>
      </c>
      <c r="I98" s="178"/>
      <c r="J98" s="177">
        <f>ROUND((ROUND(I98,2))*(ROUND(H98,2)),2)</f>
        <v>0</v>
      </c>
      <c r="K98" s="175" t="s">
        <v>211</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149</v>
      </c>
      <c r="AT98" s="183" t="s">
        <v>144</v>
      </c>
      <c r="AU98" s="183" t="s">
        <v>82</v>
      </c>
      <c r="AY98" s="17" t="s">
        <v>141</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149</v>
      </c>
      <c r="BM98" s="183" t="s">
        <v>201</v>
      </c>
    </row>
    <row r="99" spans="1:65" s="2" customFormat="1" ht="16.5" customHeight="1">
      <c r="A99" s="34"/>
      <c r="B99" s="35"/>
      <c r="C99" s="173" t="s">
        <v>158</v>
      </c>
      <c r="D99" s="173" t="s">
        <v>144</v>
      </c>
      <c r="E99" s="174" t="s">
        <v>758</v>
      </c>
      <c r="F99" s="175" t="s">
        <v>759</v>
      </c>
      <c r="G99" s="176" t="s">
        <v>210</v>
      </c>
      <c r="H99" s="177">
        <v>115</v>
      </c>
      <c r="I99" s="178"/>
      <c r="J99" s="177">
        <f>ROUND((ROUND(I99,2))*(ROUND(H99,2)),2)</f>
        <v>0</v>
      </c>
      <c r="K99" s="175" t="s">
        <v>211</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149</v>
      </c>
      <c r="AT99" s="183" t="s">
        <v>144</v>
      </c>
      <c r="AU99" s="183" t="s">
        <v>82</v>
      </c>
      <c r="AY99" s="17" t="s">
        <v>141</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149</v>
      </c>
      <c r="BM99" s="183" t="s">
        <v>213</v>
      </c>
    </row>
    <row r="100" spans="1:65" s="2" customFormat="1" ht="16.5" customHeight="1">
      <c r="A100" s="34"/>
      <c r="B100" s="35"/>
      <c r="C100" s="173" t="s">
        <v>195</v>
      </c>
      <c r="D100" s="173" t="s">
        <v>144</v>
      </c>
      <c r="E100" s="174" t="s">
        <v>760</v>
      </c>
      <c r="F100" s="175" t="s">
        <v>761</v>
      </c>
      <c r="G100" s="176" t="s">
        <v>210</v>
      </c>
      <c r="H100" s="177">
        <v>90</v>
      </c>
      <c r="I100" s="178"/>
      <c r="J100" s="177">
        <f>ROUND((ROUND(I100,2))*(ROUND(H100,2)),2)</f>
        <v>0</v>
      </c>
      <c r="K100" s="175" t="s">
        <v>211</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149</v>
      </c>
      <c r="AT100" s="183" t="s">
        <v>144</v>
      </c>
      <c r="AU100" s="183" t="s">
        <v>82</v>
      </c>
      <c r="AY100" s="17" t="s">
        <v>141</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149</v>
      </c>
      <c r="BM100" s="183" t="s">
        <v>221</v>
      </c>
    </row>
    <row r="101" spans="1:65" s="2" customFormat="1" ht="21.75" customHeight="1">
      <c r="A101" s="34"/>
      <c r="B101" s="35"/>
      <c r="C101" s="173" t="s">
        <v>201</v>
      </c>
      <c r="D101" s="173" t="s">
        <v>144</v>
      </c>
      <c r="E101" s="174" t="s">
        <v>762</v>
      </c>
      <c r="F101" s="175" t="s">
        <v>763</v>
      </c>
      <c r="G101" s="176" t="s">
        <v>597</v>
      </c>
      <c r="H101" s="177">
        <v>29</v>
      </c>
      <c r="I101" s="178"/>
      <c r="J101" s="177">
        <f>ROUND((ROUND(I101,2))*(ROUND(H101,2)),2)</f>
        <v>0</v>
      </c>
      <c r="K101" s="175" t="s">
        <v>211</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149</v>
      </c>
      <c r="AT101" s="183" t="s">
        <v>144</v>
      </c>
      <c r="AU101" s="183" t="s">
        <v>82</v>
      </c>
      <c r="AY101" s="17" t="s">
        <v>141</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149</v>
      </c>
      <c r="BM101" s="183" t="s">
        <v>229</v>
      </c>
    </row>
    <row r="102" spans="1:65" s="12" customFormat="1" ht="25.9" customHeight="1">
      <c r="B102" s="157"/>
      <c r="C102" s="158"/>
      <c r="D102" s="159" t="s">
        <v>73</v>
      </c>
      <c r="E102" s="160" t="s">
        <v>620</v>
      </c>
      <c r="F102" s="160" t="s">
        <v>764</v>
      </c>
      <c r="G102" s="158"/>
      <c r="H102" s="158"/>
      <c r="I102" s="161"/>
      <c r="J102" s="162">
        <f>BK102</f>
        <v>20900</v>
      </c>
      <c r="K102" s="158"/>
      <c r="L102" s="163"/>
      <c r="M102" s="164"/>
      <c r="N102" s="165"/>
      <c r="O102" s="165"/>
      <c r="P102" s="166">
        <f>SUM(P103:P111)</f>
        <v>0</v>
      </c>
      <c r="Q102" s="165"/>
      <c r="R102" s="166">
        <f>SUM(R103:R111)</f>
        <v>0</v>
      </c>
      <c r="S102" s="165"/>
      <c r="T102" s="167">
        <f>SUM(T103:T111)</f>
        <v>0</v>
      </c>
      <c r="AR102" s="168" t="s">
        <v>82</v>
      </c>
      <c r="AT102" s="169" t="s">
        <v>73</v>
      </c>
      <c r="AU102" s="169" t="s">
        <v>74</v>
      </c>
      <c r="AY102" s="168" t="s">
        <v>141</v>
      </c>
      <c r="BK102" s="170">
        <f>SUM(BK103:BK111)</f>
        <v>20900</v>
      </c>
    </row>
    <row r="103" spans="1:65" s="2" customFormat="1" ht="21.75" customHeight="1">
      <c r="A103" s="34"/>
      <c r="B103" s="35"/>
      <c r="C103" s="173" t="s">
        <v>206</v>
      </c>
      <c r="D103" s="173" t="s">
        <v>144</v>
      </c>
      <c r="E103" s="174" t="s">
        <v>765</v>
      </c>
      <c r="F103" s="175" t="s">
        <v>766</v>
      </c>
      <c r="G103" s="176" t="s">
        <v>227</v>
      </c>
      <c r="H103" s="177">
        <v>1</v>
      </c>
      <c r="I103" s="178"/>
      <c r="J103" s="177">
        <f t="shared" ref="J103:J111" si="0">ROUND((ROUND(I103,2))*(ROUND(H103,2)),2)</f>
        <v>0</v>
      </c>
      <c r="K103" s="175" t="s">
        <v>211</v>
      </c>
      <c r="L103" s="39"/>
      <c r="M103" s="179" t="s">
        <v>18</v>
      </c>
      <c r="N103" s="180" t="s">
        <v>45</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149</v>
      </c>
      <c r="AT103" s="183" t="s">
        <v>144</v>
      </c>
      <c r="AU103" s="183" t="s">
        <v>82</v>
      </c>
      <c r="AY103" s="17" t="s">
        <v>141</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82</v>
      </c>
      <c r="BK103" s="184">
        <f t="shared" ref="BK103:BK111" si="9">ROUND((ROUND(I103,2))*(ROUND(H103,2)),2)</f>
        <v>0</v>
      </c>
      <c r="BL103" s="17" t="s">
        <v>149</v>
      </c>
      <c r="BM103" s="183" t="s">
        <v>239</v>
      </c>
    </row>
    <row r="104" spans="1:65" s="2" customFormat="1" ht="24.2" customHeight="1">
      <c r="A104" s="34"/>
      <c r="B104" s="35"/>
      <c r="C104" s="173" t="s">
        <v>213</v>
      </c>
      <c r="D104" s="173" t="s">
        <v>144</v>
      </c>
      <c r="E104" s="174" t="s">
        <v>767</v>
      </c>
      <c r="F104" s="175" t="s">
        <v>768</v>
      </c>
      <c r="G104" s="176" t="s">
        <v>597</v>
      </c>
      <c r="H104" s="177">
        <v>17</v>
      </c>
      <c r="I104" s="177">
        <v>980</v>
      </c>
      <c r="J104" s="177">
        <f t="shared" si="0"/>
        <v>16660</v>
      </c>
      <c r="K104" s="175" t="s">
        <v>211</v>
      </c>
      <c r="L104" s="39"/>
      <c r="M104" s="179" t="s">
        <v>18</v>
      </c>
      <c r="N104" s="180" t="s">
        <v>45</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149</v>
      </c>
      <c r="AT104" s="183" t="s">
        <v>144</v>
      </c>
      <c r="AU104" s="183" t="s">
        <v>82</v>
      </c>
      <c r="AY104" s="17" t="s">
        <v>141</v>
      </c>
      <c r="BE104" s="184">
        <f t="shared" si="4"/>
        <v>16660</v>
      </c>
      <c r="BF104" s="184">
        <f t="shared" si="5"/>
        <v>0</v>
      </c>
      <c r="BG104" s="184">
        <f t="shared" si="6"/>
        <v>0</v>
      </c>
      <c r="BH104" s="184">
        <f t="shared" si="7"/>
        <v>0</v>
      </c>
      <c r="BI104" s="184">
        <f t="shared" si="8"/>
        <v>0</v>
      </c>
      <c r="BJ104" s="17" t="s">
        <v>82</v>
      </c>
      <c r="BK104" s="184">
        <f t="shared" si="9"/>
        <v>16660</v>
      </c>
      <c r="BL104" s="17" t="s">
        <v>149</v>
      </c>
      <c r="BM104" s="183" t="s">
        <v>251</v>
      </c>
    </row>
    <row r="105" spans="1:65" s="2" customFormat="1" ht="24.2" customHeight="1">
      <c r="A105" s="34"/>
      <c r="B105" s="35"/>
      <c r="C105" s="173" t="s">
        <v>216</v>
      </c>
      <c r="D105" s="173" t="s">
        <v>144</v>
      </c>
      <c r="E105" s="174" t="s">
        <v>769</v>
      </c>
      <c r="F105" s="175" t="s">
        <v>770</v>
      </c>
      <c r="G105" s="176" t="s">
        <v>597</v>
      </c>
      <c r="H105" s="177">
        <v>2</v>
      </c>
      <c r="I105" s="177">
        <v>2120</v>
      </c>
      <c r="J105" s="177">
        <f t="shared" si="0"/>
        <v>4240</v>
      </c>
      <c r="K105" s="175" t="s">
        <v>211</v>
      </c>
      <c r="L105" s="39"/>
      <c r="M105" s="179" t="s">
        <v>18</v>
      </c>
      <c r="N105" s="180" t="s">
        <v>45</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149</v>
      </c>
      <c r="AT105" s="183" t="s">
        <v>144</v>
      </c>
      <c r="AU105" s="183" t="s">
        <v>82</v>
      </c>
      <c r="AY105" s="17" t="s">
        <v>141</v>
      </c>
      <c r="BE105" s="184">
        <f t="shared" si="4"/>
        <v>4240</v>
      </c>
      <c r="BF105" s="184">
        <f t="shared" si="5"/>
        <v>0</v>
      </c>
      <c r="BG105" s="184">
        <f t="shared" si="6"/>
        <v>0</v>
      </c>
      <c r="BH105" s="184">
        <f t="shared" si="7"/>
        <v>0</v>
      </c>
      <c r="BI105" s="184">
        <f t="shared" si="8"/>
        <v>0</v>
      </c>
      <c r="BJ105" s="17" t="s">
        <v>82</v>
      </c>
      <c r="BK105" s="184">
        <f t="shared" si="9"/>
        <v>4240</v>
      </c>
      <c r="BL105" s="17" t="s">
        <v>149</v>
      </c>
      <c r="BM105" s="183" t="s">
        <v>266</v>
      </c>
    </row>
    <row r="106" spans="1:65" s="2" customFormat="1" ht="16.5" customHeight="1">
      <c r="A106" s="34"/>
      <c r="B106" s="35"/>
      <c r="C106" s="173" t="s">
        <v>221</v>
      </c>
      <c r="D106" s="173" t="s">
        <v>144</v>
      </c>
      <c r="E106" s="174" t="s">
        <v>771</v>
      </c>
      <c r="F106" s="175" t="s">
        <v>772</v>
      </c>
      <c r="G106" s="176" t="s">
        <v>227</v>
      </c>
      <c r="H106" s="177">
        <v>1</v>
      </c>
      <c r="I106" s="178"/>
      <c r="J106" s="177">
        <f t="shared" si="0"/>
        <v>0</v>
      </c>
      <c r="K106" s="175" t="s">
        <v>211</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149</v>
      </c>
      <c r="AT106" s="183" t="s">
        <v>144</v>
      </c>
      <c r="AU106" s="183" t="s">
        <v>82</v>
      </c>
      <c r="AY106" s="17" t="s">
        <v>141</v>
      </c>
      <c r="BE106" s="184">
        <f t="shared" si="4"/>
        <v>0</v>
      </c>
      <c r="BF106" s="184">
        <f t="shared" si="5"/>
        <v>0</v>
      </c>
      <c r="BG106" s="184">
        <f t="shared" si="6"/>
        <v>0</v>
      </c>
      <c r="BH106" s="184">
        <f t="shared" si="7"/>
        <v>0</v>
      </c>
      <c r="BI106" s="184">
        <f t="shared" si="8"/>
        <v>0</v>
      </c>
      <c r="BJ106" s="17" t="s">
        <v>82</v>
      </c>
      <c r="BK106" s="184">
        <f t="shared" si="9"/>
        <v>0</v>
      </c>
      <c r="BL106" s="17" t="s">
        <v>149</v>
      </c>
      <c r="BM106" s="183" t="s">
        <v>276</v>
      </c>
    </row>
    <row r="107" spans="1:65" s="2" customFormat="1" ht="16.5" customHeight="1">
      <c r="A107" s="34"/>
      <c r="B107" s="35"/>
      <c r="C107" s="173" t="s">
        <v>224</v>
      </c>
      <c r="D107" s="173" t="s">
        <v>144</v>
      </c>
      <c r="E107" s="174" t="s">
        <v>773</v>
      </c>
      <c r="F107" s="175" t="s">
        <v>774</v>
      </c>
      <c r="G107" s="176" t="s">
        <v>227</v>
      </c>
      <c r="H107" s="177">
        <v>1</v>
      </c>
      <c r="I107" s="178"/>
      <c r="J107" s="177">
        <f t="shared" si="0"/>
        <v>0</v>
      </c>
      <c r="K107" s="175" t="s">
        <v>211</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149</v>
      </c>
      <c r="AT107" s="183" t="s">
        <v>144</v>
      </c>
      <c r="AU107" s="183" t="s">
        <v>82</v>
      </c>
      <c r="AY107" s="17" t="s">
        <v>141</v>
      </c>
      <c r="BE107" s="184">
        <f t="shared" si="4"/>
        <v>0</v>
      </c>
      <c r="BF107" s="184">
        <f t="shared" si="5"/>
        <v>0</v>
      </c>
      <c r="BG107" s="184">
        <f t="shared" si="6"/>
        <v>0</v>
      </c>
      <c r="BH107" s="184">
        <f t="shared" si="7"/>
        <v>0</v>
      </c>
      <c r="BI107" s="184">
        <f t="shared" si="8"/>
        <v>0</v>
      </c>
      <c r="BJ107" s="17" t="s">
        <v>82</v>
      </c>
      <c r="BK107" s="184">
        <f t="shared" si="9"/>
        <v>0</v>
      </c>
      <c r="BL107" s="17" t="s">
        <v>149</v>
      </c>
      <c r="BM107" s="183" t="s">
        <v>775</v>
      </c>
    </row>
    <row r="108" spans="1:65" s="2" customFormat="1" ht="24.2" customHeight="1">
      <c r="A108" s="34"/>
      <c r="B108" s="35"/>
      <c r="C108" s="173" t="s">
        <v>229</v>
      </c>
      <c r="D108" s="173" t="s">
        <v>144</v>
      </c>
      <c r="E108" s="174" t="s">
        <v>776</v>
      </c>
      <c r="F108" s="175" t="s">
        <v>777</v>
      </c>
      <c r="G108" s="176" t="s">
        <v>227</v>
      </c>
      <c r="H108" s="177">
        <v>1</v>
      </c>
      <c r="I108" s="178"/>
      <c r="J108" s="177">
        <f t="shared" si="0"/>
        <v>0</v>
      </c>
      <c r="K108" s="175" t="s">
        <v>211</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149</v>
      </c>
      <c r="AT108" s="183" t="s">
        <v>144</v>
      </c>
      <c r="AU108" s="183" t="s">
        <v>82</v>
      </c>
      <c r="AY108" s="17" t="s">
        <v>141</v>
      </c>
      <c r="BE108" s="184">
        <f t="shared" si="4"/>
        <v>0</v>
      </c>
      <c r="BF108" s="184">
        <f t="shared" si="5"/>
        <v>0</v>
      </c>
      <c r="BG108" s="184">
        <f t="shared" si="6"/>
        <v>0</v>
      </c>
      <c r="BH108" s="184">
        <f t="shared" si="7"/>
        <v>0</v>
      </c>
      <c r="BI108" s="184">
        <f t="shared" si="8"/>
        <v>0</v>
      </c>
      <c r="BJ108" s="17" t="s">
        <v>82</v>
      </c>
      <c r="BK108" s="184">
        <f t="shared" si="9"/>
        <v>0</v>
      </c>
      <c r="BL108" s="17" t="s">
        <v>149</v>
      </c>
      <c r="BM108" s="183" t="s">
        <v>778</v>
      </c>
    </row>
    <row r="109" spans="1:65" s="2" customFormat="1" ht="16.5" customHeight="1">
      <c r="A109" s="34"/>
      <c r="B109" s="35"/>
      <c r="C109" s="173" t="s">
        <v>8</v>
      </c>
      <c r="D109" s="173" t="s">
        <v>144</v>
      </c>
      <c r="E109" s="174" t="s">
        <v>779</v>
      </c>
      <c r="F109" s="175" t="s">
        <v>780</v>
      </c>
      <c r="G109" s="176" t="s">
        <v>227</v>
      </c>
      <c r="H109" s="177">
        <v>1</v>
      </c>
      <c r="I109" s="178"/>
      <c r="J109" s="177">
        <f t="shared" si="0"/>
        <v>0</v>
      </c>
      <c r="K109" s="175" t="s">
        <v>211</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149</v>
      </c>
      <c r="AT109" s="183" t="s">
        <v>144</v>
      </c>
      <c r="AU109" s="183" t="s">
        <v>82</v>
      </c>
      <c r="AY109" s="17" t="s">
        <v>141</v>
      </c>
      <c r="BE109" s="184">
        <f t="shared" si="4"/>
        <v>0</v>
      </c>
      <c r="BF109" s="184">
        <f t="shared" si="5"/>
        <v>0</v>
      </c>
      <c r="BG109" s="184">
        <f t="shared" si="6"/>
        <v>0</v>
      </c>
      <c r="BH109" s="184">
        <f t="shared" si="7"/>
        <v>0</v>
      </c>
      <c r="BI109" s="184">
        <f t="shared" si="8"/>
        <v>0</v>
      </c>
      <c r="BJ109" s="17" t="s">
        <v>82</v>
      </c>
      <c r="BK109" s="184">
        <f t="shared" si="9"/>
        <v>0</v>
      </c>
      <c r="BL109" s="17" t="s">
        <v>149</v>
      </c>
      <c r="BM109" s="183" t="s">
        <v>301</v>
      </c>
    </row>
    <row r="110" spans="1:65" s="2" customFormat="1" ht="16.5" customHeight="1">
      <c r="A110" s="34"/>
      <c r="B110" s="35"/>
      <c r="C110" s="173" t="s">
        <v>239</v>
      </c>
      <c r="D110" s="173" t="s">
        <v>144</v>
      </c>
      <c r="E110" s="174" t="s">
        <v>781</v>
      </c>
      <c r="F110" s="175" t="s">
        <v>782</v>
      </c>
      <c r="G110" s="176" t="s">
        <v>227</v>
      </c>
      <c r="H110" s="177">
        <v>1</v>
      </c>
      <c r="I110" s="178"/>
      <c r="J110" s="177">
        <f t="shared" si="0"/>
        <v>0</v>
      </c>
      <c r="K110" s="175" t="s">
        <v>211</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149</v>
      </c>
      <c r="AT110" s="183" t="s">
        <v>144</v>
      </c>
      <c r="AU110" s="183" t="s">
        <v>82</v>
      </c>
      <c r="AY110" s="17" t="s">
        <v>141</v>
      </c>
      <c r="BE110" s="184">
        <f t="shared" si="4"/>
        <v>0</v>
      </c>
      <c r="BF110" s="184">
        <f t="shared" si="5"/>
        <v>0</v>
      </c>
      <c r="BG110" s="184">
        <f t="shared" si="6"/>
        <v>0</v>
      </c>
      <c r="BH110" s="184">
        <f t="shared" si="7"/>
        <v>0</v>
      </c>
      <c r="BI110" s="184">
        <f t="shared" si="8"/>
        <v>0</v>
      </c>
      <c r="BJ110" s="17" t="s">
        <v>82</v>
      </c>
      <c r="BK110" s="184">
        <f t="shared" si="9"/>
        <v>0</v>
      </c>
      <c r="BL110" s="17" t="s">
        <v>149</v>
      </c>
      <c r="BM110" s="183" t="s">
        <v>311</v>
      </c>
    </row>
    <row r="111" spans="1:65" s="2" customFormat="1" ht="16.5" customHeight="1">
      <c r="A111" s="34"/>
      <c r="B111" s="35"/>
      <c r="C111" s="173" t="s">
        <v>245</v>
      </c>
      <c r="D111" s="173" t="s">
        <v>144</v>
      </c>
      <c r="E111" s="174" t="s">
        <v>783</v>
      </c>
      <c r="F111" s="175" t="s">
        <v>287</v>
      </c>
      <c r="G111" s="176" t="s">
        <v>227</v>
      </c>
      <c r="H111" s="177">
        <v>1</v>
      </c>
      <c r="I111" s="178"/>
      <c r="J111" s="177">
        <f t="shared" si="0"/>
        <v>0</v>
      </c>
      <c r="K111" s="175" t="s">
        <v>211</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149</v>
      </c>
      <c r="AT111" s="183" t="s">
        <v>144</v>
      </c>
      <c r="AU111" s="183" t="s">
        <v>82</v>
      </c>
      <c r="AY111" s="17" t="s">
        <v>141</v>
      </c>
      <c r="BE111" s="184">
        <f t="shared" si="4"/>
        <v>0</v>
      </c>
      <c r="BF111" s="184">
        <f t="shared" si="5"/>
        <v>0</v>
      </c>
      <c r="BG111" s="184">
        <f t="shared" si="6"/>
        <v>0</v>
      </c>
      <c r="BH111" s="184">
        <f t="shared" si="7"/>
        <v>0</v>
      </c>
      <c r="BI111" s="184">
        <f t="shared" si="8"/>
        <v>0</v>
      </c>
      <c r="BJ111" s="17" t="s">
        <v>82</v>
      </c>
      <c r="BK111" s="184">
        <f t="shared" si="9"/>
        <v>0</v>
      </c>
      <c r="BL111" s="17" t="s">
        <v>149</v>
      </c>
      <c r="BM111" s="183" t="s">
        <v>784</v>
      </c>
    </row>
    <row r="112" spans="1:65" s="12" customFormat="1" ht="25.9" customHeight="1">
      <c r="B112" s="157"/>
      <c r="C112" s="158"/>
      <c r="D112" s="159" t="s">
        <v>73</v>
      </c>
      <c r="E112" s="160" t="s">
        <v>567</v>
      </c>
      <c r="F112" s="160" t="s">
        <v>568</v>
      </c>
      <c r="G112" s="158"/>
      <c r="H112" s="158"/>
      <c r="I112" s="161"/>
      <c r="J112" s="162">
        <f>BK112</f>
        <v>0</v>
      </c>
      <c r="K112" s="158"/>
      <c r="L112" s="163"/>
      <c r="M112" s="164"/>
      <c r="N112" s="165"/>
      <c r="O112" s="165"/>
      <c r="P112" s="166">
        <f>SUM(P113:P114)</f>
        <v>0</v>
      </c>
      <c r="Q112" s="165"/>
      <c r="R112" s="166">
        <f>SUM(R113:R114)</f>
        <v>0</v>
      </c>
      <c r="S112" s="165"/>
      <c r="T112" s="167">
        <f>SUM(T113:T114)</f>
        <v>0</v>
      </c>
      <c r="AR112" s="168" t="s">
        <v>149</v>
      </c>
      <c r="AT112" s="169" t="s">
        <v>73</v>
      </c>
      <c r="AU112" s="169" t="s">
        <v>74</v>
      </c>
      <c r="AY112" s="168" t="s">
        <v>141</v>
      </c>
      <c r="BK112" s="170">
        <f>SUM(BK113:BK114)</f>
        <v>0</v>
      </c>
    </row>
    <row r="113" spans="1:65" s="2" customFormat="1" ht="37.9" customHeight="1">
      <c r="A113" s="34"/>
      <c r="B113" s="35"/>
      <c r="C113" s="173" t="s">
        <v>251</v>
      </c>
      <c r="D113" s="173" t="s">
        <v>144</v>
      </c>
      <c r="E113" s="174" t="s">
        <v>569</v>
      </c>
      <c r="F113" s="175" t="s">
        <v>570</v>
      </c>
      <c r="G113" s="176" t="s">
        <v>571</v>
      </c>
      <c r="H113" s="177">
        <v>33</v>
      </c>
      <c r="I113" s="178"/>
      <c r="J113" s="177">
        <f>ROUND((ROUND(I113,2))*(ROUND(H113,2)),2)</f>
        <v>0</v>
      </c>
      <c r="K113" s="175" t="s">
        <v>148</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731</v>
      </c>
      <c r="AT113" s="183" t="s">
        <v>144</v>
      </c>
      <c r="AU113" s="183" t="s">
        <v>82</v>
      </c>
      <c r="AY113" s="17" t="s">
        <v>141</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731</v>
      </c>
      <c r="BM113" s="183" t="s">
        <v>785</v>
      </c>
    </row>
    <row r="114" spans="1:65" s="2" customFormat="1">
      <c r="A114" s="34"/>
      <c r="B114" s="35"/>
      <c r="C114" s="36"/>
      <c r="D114" s="185" t="s">
        <v>151</v>
      </c>
      <c r="E114" s="36"/>
      <c r="F114" s="186" t="s">
        <v>574</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151</v>
      </c>
      <c r="AU114" s="17" t="s">
        <v>82</v>
      </c>
    </row>
    <row r="115" spans="1:65" s="12" customFormat="1" ht="25.9" customHeight="1">
      <c r="B115" s="157"/>
      <c r="C115" s="158"/>
      <c r="D115" s="159" t="s">
        <v>73</v>
      </c>
      <c r="E115" s="160" t="s">
        <v>441</v>
      </c>
      <c r="F115" s="160" t="s">
        <v>442</v>
      </c>
      <c r="G115" s="158"/>
      <c r="H115" s="158"/>
      <c r="I115" s="161"/>
      <c r="J115" s="162">
        <f>BK115</f>
        <v>0</v>
      </c>
      <c r="K115" s="158"/>
      <c r="L115" s="163"/>
      <c r="M115" s="164"/>
      <c r="N115" s="165"/>
      <c r="O115" s="165"/>
      <c r="P115" s="166">
        <f>P116</f>
        <v>0</v>
      </c>
      <c r="Q115" s="165"/>
      <c r="R115" s="166">
        <f>R116</f>
        <v>0</v>
      </c>
      <c r="S115" s="165"/>
      <c r="T115" s="167">
        <f>T116</f>
        <v>0</v>
      </c>
      <c r="AR115" s="168" t="s">
        <v>179</v>
      </c>
      <c r="AT115" s="169" t="s">
        <v>73</v>
      </c>
      <c r="AU115" s="169" t="s">
        <v>74</v>
      </c>
      <c r="AY115" s="168" t="s">
        <v>141</v>
      </c>
      <c r="BK115" s="170">
        <f>BK116</f>
        <v>0</v>
      </c>
    </row>
    <row r="116" spans="1:65" s="12" customFormat="1" ht="22.9" customHeight="1">
      <c r="B116" s="157"/>
      <c r="C116" s="158"/>
      <c r="D116" s="159" t="s">
        <v>73</v>
      </c>
      <c r="E116" s="171" t="s">
        <v>472</v>
      </c>
      <c r="F116" s="171" t="s">
        <v>473</v>
      </c>
      <c r="G116" s="158"/>
      <c r="H116" s="158"/>
      <c r="I116" s="161"/>
      <c r="J116" s="172">
        <f>BK116</f>
        <v>0</v>
      </c>
      <c r="K116" s="158"/>
      <c r="L116" s="163"/>
      <c r="M116" s="164"/>
      <c r="N116" s="165"/>
      <c r="O116" s="165"/>
      <c r="P116" s="166">
        <f>SUM(P117:P119)</f>
        <v>0</v>
      </c>
      <c r="Q116" s="165"/>
      <c r="R116" s="166">
        <f>SUM(R117:R119)</f>
        <v>0</v>
      </c>
      <c r="S116" s="165"/>
      <c r="T116" s="167">
        <f>SUM(T117:T119)</f>
        <v>0</v>
      </c>
      <c r="AR116" s="168" t="s">
        <v>179</v>
      </c>
      <c r="AT116" s="169" t="s">
        <v>73</v>
      </c>
      <c r="AU116" s="169" t="s">
        <v>82</v>
      </c>
      <c r="AY116" s="168" t="s">
        <v>141</v>
      </c>
      <c r="BK116" s="170">
        <f>SUM(BK117:BK119)</f>
        <v>0</v>
      </c>
    </row>
    <row r="117" spans="1:65" s="2" customFormat="1" ht="16.5" customHeight="1">
      <c r="A117" s="34"/>
      <c r="B117" s="35"/>
      <c r="C117" s="173" t="s">
        <v>260</v>
      </c>
      <c r="D117" s="173" t="s">
        <v>144</v>
      </c>
      <c r="E117" s="174" t="s">
        <v>786</v>
      </c>
      <c r="F117" s="175" t="s">
        <v>787</v>
      </c>
      <c r="G117" s="176" t="s">
        <v>788</v>
      </c>
      <c r="H117" s="177">
        <v>1</v>
      </c>
      <c r="I117" s="178"/>
      <c r="J117" s="177">
        <f>ROUND((ROUND(I117,2))*(ROUND(H117,2)),2)</f>
        <v>0</v>
      </c>
      <c r="K117" s="175" t="s">
        <v>148</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448</v>
      </c>
      <c r="AT117" s="183" t="s">
        <v>144</v>
      </c>
      <c r="AU117" s="183" t="s">
        <v>84</v>
      </c>
      <c r="AY117" s="17" t="s">
        <v>141</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448</v>
      </c>
      <c r="BM117" s="183" t="s">
        <v>789</v>
      </c>
    </row>
    <row r="118" spans="1:65" s="2" customFormat="1">
      <c r="A118" s="34"/>
      <c r="B118" s="35"/>
      <c r="C118" s="36"/>
      <c r="D118" s="185" t="s">
        <v>151</v>
      </c>
      <c r="E118" s="36"/>
      <c r="F118" s="186" t="s">
        <v>790</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151</v>
      </c>
      <c r="AU118" s="17" t="s">
        <v>84</v>
      </c>
    </row>
    <row r="119" spans="1:65" s="2" customFormat="1" ht="29.25">
      <c r="A119" s="34"/>
      <c r="B119" s="35"/>
      <c r="C119" s="36"/>
      <c r="D119" s="192" t="s">
        <v>376</v>
      </c>
      <c r="E119" s="36"/>
      <c r="F119" s="233" t="s">
        <v>791</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376</v>
      </c>
      <c r="AU119" s="17" t="s">
        <v>84</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h88PUFxCI/M2b84Ja6lHm7jFryEXyUrGbHlYtJscgA6idXDouecSxigBTQWonRfOK5cerPKdHqcJ9swd1fmuMg==" saltValue="Da71uGawM8gKVPL2iIYMNQ=="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3" workbookViewId="0">
      <selection activeCell="I92" sqref="I9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792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793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82705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82705</v>
      </c>
      <c r="G33" s="34"/>
      <c r="H33" s="34"/>
      <c r="I33" s="118">
        <v>0.21</v>
      </c>
      <c r="J33" s="117">
        <f>ROUND(((SUM(BE85:BE128))*I33),  2)</f>
        <v>17368.05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100073.05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82705</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794</v>
      </c>
      <c r="E60" s="137"/>
      <c r="F60" s="137"/>
      <c r="G60" s="137"/>
      <c r="H60" s="137"/>
      <c r="I60" s="137"/>
      <c r="J60" s="138">
        <f>J86</f>
        <v>0</v>
      </c>
      <c r="K60" s="135"/>
      <c r="L60" s="139"/>
    </row>
    <row r="61" spans="1:47" s="9" customFormat="1" ht="24.95" customHeight="1">
      <c r="B61" s="134"/>
      <c r="C61" s="135"/>
      <c r="D61" s="136" t="s">
        <v>795</v>
      </c>
      <c r="E61" s="137"/>
      <c r="F61" s="137"/>
      <c r="G61" s="137"/>
      <c r="H61" s="137"/>
      <c r="I61" s="137"/>
      <c r="J61" s="138">
        <f>J91</f>
        <v>82705</v>
      </c>
      <c r="K61" s="135"/>
      <c r="L61" s="139"/>
    </row>
    <row r="62" spans="1:47" s="9" customFormat="1" ht="24.95" customHeight="1">
      <c r="B62" s="134"/>
      <c r="C62" s="135"/>
      <c r="D62" s="136" t="s">
        <v>737</v>
      </c>
      <c r="E62" s="137"/>
      <c r="F62" s="137"/>
      <c r="G62" s="137"/>
      <c r="H62" s="137"/>
      <c r="I62" s="137"/>
      <c r="J62" s="138">
        <f>J98</f>
        <v>0</v>
      </c>
      <c r="K62" s="135"/>
      <c r="L62" s="139"/>
    </row>
    <row r="63" spans="1:47" s="9" customFormat="1" ht="24.95" customHeight="1">
      <c r="B63" s="134"/>
      <c r="C63" s="135"/>
      <c r="D63" s="136" t="s">
        <v>796</v>
      </c>
      <c r="E63" s="137"/>
      <c r="F63" s="137"/>
      <c r="G63" s="137"/>
      <c r="H63" s="137"/>
      <c r="I63" s="137"/>
      <c r="J63" s="138">
        <f>J105</f>
        <v>0</v>
      </c>
      <c r="K63" s="135"/>
      <c r="L63" s="139"/>
    </row>
    <row r="64" spans="1:47" s="9" customFormat="1" ht="24.95" customHeight="1">
      <c r="B64" s="134"/>
      <c r="C64" s="135"/>
      <c r="D64" s="136" t="s">
        <v>797</v>
      </c>
      <c r="E64" s="137"/>
      <c r="F64" s="137"/>
      <c r="G64" s="137"/>
      <c r="H64" s="137"/>
      <c r="I64" s="137"/>
      <c r="J64" s="138">
        <f>J112</f>
        <v>0</v>
      </c>
      <c r="K64" s="135"/>
      <c r="L64" s="139"/>
    </row>
    <row r="65" spans="1:31" s="9" customFormat="1" ht="24.95" customHeight="1">
      <c r="B65" s="134"/>
      <c r="C65" s="135"/>
      <c r="D65" s="136" t="s">
        <v>507</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126</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DP10 = E1P3</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101</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DP10</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127</v>
      </c>
      <c r="D84" s="149" t="s">
        <v>59</v>
      </c>
      <c r="E84" s="149" t="s">
        <v>55</v>
      </c>
      <c r="F84" s="149" t="s">
        <v>56</v>
      </c>
      <c r="G84" s="149" t="s">
        <v>128</v>
      </c>
      <c r="H84" s="149" t="s">
        <v>129</v>
      </c>
      <c r="I84" s="149" t="s">
        <v>130</v>
      </c>
      <c r="J84" s="149" t="s">
        <v>107</v>
      </c>
      <c r="K84" s="150" t="s">
        <v>131</v>
      </c>
      <c r="L84" s="151"/>
      <c r="M84" s="68" t="s">
        <v>18</v>
      </c>
      <c r="N84" s="69" t="s">
        <v>44</v>
      </c>
      <c r="O84" s="69" t="s">
        <v>132</v>
      </c>
      <c r="P84" s="69" t="s">
        <v>133</v>
      </c>
      <c r="Q84" s="69" t="s">
        <v>134</v>
      </c>
      <c r="R84" s="69" t="s">
        <v>135</v>
      </c>
      <c r="S84" s="69" t="s">
        <v>136</v>
      </c>
      <c r="T84" s="70" t="s">
        <v>137</v>
      </c>
      <c r="U84" s="146"/>
      <c r="V84" s="146"/>
      <c r="W84" s="146"/>
      <c r="X84" s="146"/>
      <c r="Y84" s="146"/>
      <c r="Z84" s="146"/>
      <c r="AA84" s="146"/>
      <c r="AB84" s="146"/>
      <c r="AC84" s="146"/>
      <c r="AD84" s="146"/>
      <c r="AE84" s="146"/>
    </row>
    <row r="85" spans="1:65" s="2" customFormat="1" ht="22.9" customHeight="1">
      <c r="A85" s="34"/>
      <c r="B85" s="35"/>
      <c r="C85" s="75" t="s">
        <v>138</v>
      </c>
      <c r="D85" s="36"/>
      <c r="E85" s="36"/>
      <c r="F85" s="36"/>
      <c r="G85" s="36"/>
      <c r="H85" s="36"/>
      <c r="I85" s="36"/>
      <c r="J85" s="152">
        <f>BK85</f>
        <v>82705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108</v>
      </c>
      <c r="BK85" s="156">
        <f>BK86+BK91+BK98+BK105+BK112+BK126</f>
        <v>82705</v>
      </c>
    </row>
    <row r="86" spans="1:65" s="12" customFormat="1" ht="25.9" customHeight="1">
      <c r="B86" s="157"/>
      <c r="C86" s="158"/>
      <c r="D86" s="159" t="s">
        <v>73</v>
      </c>
      <c r="E86" s="160" t="s">
        <v>739</v>
      </c>
      <c r="F86" s="160" t="s">
        <v>798</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141</v>
      </c>
      <c r="BK86" s="170">
        <f>SUM(BK87:BK90)</f>
        <v>0</v>
      </c>
    </row>
    <row r="87" spans="1:65" s="2" customFormat="1" ht="16.5" customHeight="1">
      <c r="A87" s="34"/>
      <c r="B87" s="35"/>
      <c r="C87" s="173" t="s">
        <v>82</v>
      </c>
      <c r="D87" s="173" t="s">
        <v>144</v>
      </c>
      <c r="E87" s="174" t="s">
        <v>799</v>
      </c>
      <c r="F87" s="175" t="s">
        <v>800</v>
      </c>
      <c r="G87" s="176" t="s">
        <v>597</v>
      </c>
      <c r="H87" s="177">
        <v>17</v>
      </c>
      <c r="I87" s="178"/>
      <c r="J87" s="177">
        <f>ROUND((ROUND(I87,2))*(ROUND(H87,2)),2)</f>
        <v>0</v>
      </c>
      <c r="K87" s="175" t="s">
        <v>211</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149</v>
      </c>
      <c r="AT87" s="183" t="s">
        <v>144</v>
      </c>
      <c r="AU87" s="183" t="s">
        <v>82</v>
      </c>
      <c r="AY87" s="17" t="s">
        <v>141</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149</v>
      </c>
      <c r="BM87" s="183" t="s">
        <v>84</v>
      </c>
    </row>
    <row r="88" spans="1:65" s="2" customFormat="1" ht="48.75">
      <c r="A88" s="34"/>
      <c r="B88" s="35"/>
      <c r="C88" s="36"/>
      <c r="D88" s="192" t="s">
        <v>376</v>
      </c>
      <c r="E88" s="36"/>
      <c r="F88" s="233" t="s">
        <v>801</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376</v>
      </c>
      <c r="AU88" s="17" t="s">
        <v>82</v>
      </c>
    </row>
    <row r="89" spans="1:65" s="2" customFormat="1" ht="16.5" customHeight="1">
      <c r="A89" s="34"/>
      <c r="B89" s="35"/>
      <c r="C89" s="173" t="s">
        <v>84</v>
      </c>
      <c r="D89" s="173" t="s">
        <v>144</v>
      </c>
      <c r="E89" s="174" t="s">
        <v>802</v>
      </c>
      <c r="F89" s="175" t="s">
        <v>803</v>
      </c>
      <c r="G89" s="176" t="s">
        <v>597</v>
      </c>
      <c r="H89" s="177">
        <v>44</v>
      </c>
      <c r="I89" s="178"/>
      <c r="J89" s="177">
        <f>ROUND((ROUND(I89,2))*(ROUND(H89,2)),2)</f>
        <v>0</v>
      </c>
      <c r="K89" s="175" t="s">
        <v>211</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149</v>
      </c>
      <c r="AT89" s="183" t="s">
        <v>144</v>
      </c>
      <c r="AU89" s="183" t="s">
        <v>82</v>
      </c>
      <c r="AY89" s="17" t="s">
        <v>141</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149</v>
      </c>
      <c r="BM89" s="183" t="s">
        <v>149</v>
      </c>
    </row>
    <row r="90" spans="1:65" s="2" customFormat="1" ht="58.5">
      <c r="A90" s="34"/>
      <c r="B90" s="35"/>
      <c r="C90" s="36"/>
      <c r="D90" s="192" t="s">
        <v>376</v>
      </c>
      <c r="E90" s="36"/>
      <c r="F90" s="233" t="s">
        <v>804</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376</v>
      </c>
      <c r="AU90" s="17" t="s">
        <v>82</v>
      </c>
    </row>
    <row r="91" spans="1:65" s="12" customFormat="1" ht="25.9" customHeight="1">
      <c r="B91" s="157"/>
      <c r="C91" s="158"/>
      <c r="D91" s="159" t="s">
        <v>73</v>
      </c>
      <c r="E91" s="160" t="s">
        <v>593</v>
      </c>
      <c r="F91" s="160" t="s">
        <v>805</v>
      </c>
      <c r="G91" s="158"/>
      <c r="H91" s="158"/>
      <c r="I91" s="161"/>
      <c r="J91" s="162">
        <f>BK91</f>
        <v>82705</v>
      </c>
      <c r="K91" s="158"/>
      <c r="L91" s="163"/>
      <c r="M91" s="164"/>
      <c r="N91" s="165"/>
      <c r="O91" s="165"/>
      <c r="P91" s="166">
        <f>SUM(P92:P97)</f>
        <v>0</v>
      </c>
      <c r="Q91" s="165"/>
      <c r="R91" s="166">
        <f>SUM(R92:R97)</f>
        <v>0</v>
      </c>
      <c r="S91" s="165"/>
      <c r="T91" s="167">
        <f>SUM(T92:T97)</f>
        <v>0</v>
      </c>
      <c r="AR91" s="168" t="s">
        <v>82</v>
      </c>
      <c r="AT91" s="169" t="s">
        <v>73</v>
      </c>
      <c r="AU91" s="169" t="s">
        <v>74</v>
      </c>
      <c r="AY91" s="168" t="s">
        <v>141</v>
      </c>
      <c r="BK91" s="170">
        <f>SUM(BK92:BK97)</f>
        <v>82705</v>
      </c>
    </row>
    <row r="92" spans="1:65" s="2" customFormat="1" ht="16.5" customHeight="1">
      <c r="A92" s="34"/>
      <c r="B92" s="35"/>
      <c r="C92" s="173" t="s">
        <v>142</v>
      </c>
      <c r="D92" s="173" t="s">
        <v>144</v>
      </c>
      <c r="E92" s="174" t="s">
        <v>806</v>
      </c>
      <c r="F92" s="175" t="s">
        <v>807</v>
      </c>
      <c r="G92" s="176" t="s">
        <v>597</v>
      </c>
      <c r="H92" s="177">
        <v>17</v>
      </c>
      <c r="I92" s="177">
        <v>385</v>
      </c>
      <c r="J92" s="177">
        <f>ROUND((ROUND(I92,2))*(ROUND(H92,2)),2)</f>
        <v>6545</v>
      </c>
      <c r="K92" s="175" t="s">
        <v>211</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149</v>
      </c>
      <c r="AT92" s="183" t="s">
        <v>144</v>
      </c>
      <c r="AU92" s="183" t="s">
        <v>82</v>
      </c>
      <c r="AY92" s="17" t="s">
        <v>141</v>
      </c>
      <c r="BE92" s="184">
        <f>IF(N92="základní",J92,0)</f>
        <v>6545</v>
      </c>
      <c r="BF92" s="184">
        <f>IF(N92="snížená",J92,0)</f>
        <v>0</v>
      </c>
      <c r="BG92" s="184">
        <f>IF(N92="zákl. přenesená",J92,0)</f>
        <v>0</v>
      </c>
      <c r="BH92" s="184">
        <f>IF(N92="sníž. přenesená",J92,0)</f>
        <v>0</v>
      </c>
      <c r="BI92" s="184">
        <f>IF(N92="nulová",J92,0)</f>
        <v>0</v>
      </c>
      <c r="BJ92" s="17" t="s">
        <v>82</v>
      </c>
      <c r="BK92" s="184">
        <f>ROUND((ROUND(I92,2))*(ROUND(H92,2)),2)</f>
        <v>6545</v>
      </c>
      <c r="BL92" s="17" t="s">
        <v>149</v>
      </c>
      <c r="BM92" s="183" t="s">
        <v>266</v>
      </c>
    </row>
    <row r="93" spans="1:65" s="2" customFormat="1" ht="19.5">
      <c r="A93" s="34"/>
      <c r="B93" s="35"/>
      <c r="C93" s="36"/>
      <c r="D93" s="192" t="s">
        <v>376</v>
      </c>
      <c r="E93" s="36"/>
      <c r="F93" s="233" t="s">
        <v>808</v>
      </c>
      <c r="G93" s="36"/>
      <c r="H93" s="36"/>
      <c r="I93" s="288"/>
      <c r="J93" s="36"/>
      <c r="K93" s="36"/>
      <c r="L93" s="39"/>
      <c r="M93" s="188"/>
      <c r="N93" s="189"/>
      <c r="O93" s="64"/>
      <c r="P93" s="64"/>
      <c r="Q93" s="64"/>
      <c r="R93" s="64"/>
      <c r="S93" s="64"/>
      <c r="T93" s="65"/>
      <c r="U93" s="34"/>
      <c r="V93" s="34"/>
      <c r="W93" s="34"/>
      <c r="X93" s="34"/>
      <c r="Y93" s="34"/>
      <c r="Z93" s="34"/>
      <c r="AA93" s="34"/>
      <c r="AB93" s="34"/>
      <c r="AC93" s="34"/>
      <c r="AD93" s="34"/>
      <c r="AE93" s="34"/>
      <c r="AT93" s="17" t="s">
        <v>376</v>
      </c>
      <c r="AU93" s="17" t="s">
        <v>82</v>
      </c>
    </row>
    <row r="94" spans="1:65" s="2" customFormat="1" ht="16.5" customHeight="1">
      <c r="A94" s="34"/>
      <c r="B94" s="35"/>
      <c r="C94" s="173" t="s">
        <v>149</v>
      </c>
      <c r="D94" s="173" t="s">
        <v>144</v>
      </c>
      <c r="E94" s="174" t="s">
        <v>809</v>
      </c>
      <c r="F94" s="175" t="s">
        <v>810</v>
      </c>
      <c r="G94" s="176" t="s">
        <v>597</v>
      </c>
      <c r="H94" s="177">
        <v>17</v>
      </c>
      <c r="I94" s="177">
        <v>2240</v>
      </c>
      <c r="J94" s="177">
        <f>ROUND((ROUND(I94,2))*(ROUND(H94,2)),2)</f>
        <v>38080</v>
      </c>
      <c r="K94" s="175" t="s">
        <v>211</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149</v>
      </c>
      <c r="AT94" s="183" t="s">
        <v>144</v>
      </c>
      <c r="AU94" s="183" t="s">
        <v>82</v>
      </c>
      <c r="AY94" s="17" t="s">
        <v>141</v>
      </c>
      <c r="BE94" s="184">
        <f>IF(N94="základní",J94,0)</f>
        <v>38080</v>
      </c>
      <c r="BF94" s="184">
        <f>IF(N94="snížená",J94,0)</f>
        <v>0</v>
      </c>
      <c r="BG94" s="184">
        <f>IF(N94="zákl. přenesená",J94,0)</f>
        <v>0</v>
      </c>
      <c r="BH94" s="184">
        <f>IF(N94="sníž. přenesená",J94,0)</f>
        <v>0</v>
      </c>
      <c r="BI94" s="184">
        <f>IF(N94="nulová",J94,0)</f>
        <v>0</v>
      </c>
      <c r="BJ94" s="17" t="s">
        <v>82</v>
      </c>
      <c r="BK94" s="184">
        <f>ROUND((ROUND(I94,2))*(ROUND(H94,2)),2)</f>
        <v>38080</v>
      </c>
      <c r="BL94" s="17" t="s">
        <v>149</v>
      </c>
      <c r="BM94" s="183" t="s">
        <v>276</v>
      </c>
    </row>
    <row r="95" spans="1:65" s="2" customFormat="1" ht="39">
      <c r="A95" s="34"/>
      <c r="B95" s="35"/>
      <c r="C95" s="36"/>
      <c r="D95" s="192" t="s">
        <v>376</v>
      </c>
      <c r="E95" s="36"/>
      <c r="F95" s="233" t="s">
        <v>811</v>
      </c>
      <c r="G95" s="36"/>
      <c r="H95" s="36"/>
      <c r="I95" s="288"/>
      <c r="J95" s="36"/>
      <c r="K95" s="36"/>
      <c r="L95" s="39"/>
      <c r="M95" s="188"/>
      <c r="N95" s="189"/>
      <c r="O95" s="64"/>
      <c r="P95" s="64"/>
      <c r="Q95" s="64"/>
      <c r="R95" s="64"/>
      <c r="S95" s="64"/>
      <c r="T95" s="65"/>
      <c r="U95" s="34"/>
      <c r="V95" s="34"/>
      <c r="W95" s="34"/>
      <c r="X95" s="34"/>
      <c r="Y95" s="34"/>
      <c r="Z95" s="34"/>
      <c r="AA95" s="34"/>
      <c r="AB95" s="34"/>
      <c r="AC95" s="34"/>
      <c r="AD95" s="34"/>
      <c r="AE95" s="34"/>
      <c r="AT95" s="17" t="s">
        <v>376</v>
      </c>
      <c r="AU95" s="17" t="s">
        <v>82</v>
      </c>
    </row>
    <row r="96" spans="1:65" s="2" customFormat="1" ht="16.5" customHeight="1">
      <c r="A96" s="34"/>
      <c r="B96" s="35"/>
      <c r="C96" s="173" t="s">
        <v>179</v>
      </c>
      <c r="D96" s="173" t="s">
        <v>144</v>
      </c>
      <c r="E96" s="174" t="s">
        <v>812</v>
      </c>
      <c r="F96" s="175" t="s">
        <v>813</v>
      </c>
      <c r="G96" s="176" t="s">
        <v>597</v>
      </c>
      <c r="H96" s="177">
        <v>17</v>
      </c>
      <c r="I96" s="177">
        <v>2240</v>
      </c>
      <c r="J96" s="177">
        <f>ROUND((ROUND(I96,2))*(ROUND(H96,2)),2)</f>
        <v>38080</v>
      </c>
      <c r="K96" s="175" t="s">
        <v>211</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149</v>
      </c>
      <c r="AT96" s="183" t="s">
        <v>144</v>
      </c>
      <c r="AU96" s="183" t="s">
        <v>82</v>
      </c>
      <c r="AY96" s="17" t="s">
        <v>141</v>
      </c>
      <c r="BE96" s="184">
        <f>IF(N96="základní",J96,0)</f>
        <v>38080</v>
      </c>
      <c r="BF96" s="184">
        <f>IF(N96="snížená",J96,0)</f>
        <v>0</v>
      </c>
      <c r="BG96" s="184">
        <f>IF(N96="zákl. přenesená",J96,0)</f>
        <v>0</v>
      </c>
      <c r="BH96" s="184">
        <f>IF(N96="sníž. přenesená",J96,0)</f>
        <v>0</v>
      </c>
      <c r="BI96" s="184">
        <f>IF(N96="nulová",J96,0)</f>
        <v>0</v>
      </c>
      <c r="BJ96" s="17" t="s">
        <v>82</v>
      </c>
      <c r="BK96" s="184">
        <f>ROUND((ROUND(I96,2))*(ROUND(H96,2)),2)</f>
        <v>38080</v>
      </c>
      <c r="BL96" s="17" t="s">
        <v>149</v>
      </c>
      <c r="BM96" s="183" t="s">
        <v>288</v>
      </c>
    </row>
    <row r="97" spans="1:65" s="2" customFormat="1" ht="48.75">
      <c r="A97" s="34"/>
      <c r="B97" s="35"/>
      <c r="C97" s="36"/>
      <c r="D97" s="192" t="s">
        <v>376</v>
      </c>
      <c r="E97" s="36"/>
      <c r="F97" s="233" t="s">
        <v>814</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376</v>
      </c>
      <c r="AU97" s="17" t="s">
        <v>82</v>
      </c>
    </row>
    <row r="98" spans="1:65" s="12" customFormat="1" ht="25.9" customHeight="1">
      <c r="B98" s="157"/>
      <c r="C98" s="158"/>
      <c r="D98" s="159" t="s">
        <v>73</v>
      </c>
      <c r="E98" s="160" t="s">
        <v>605</v>
      </c>
      <c r="F98" s="160" t="s">
        <v>755</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141</v>
      </c>
      <c r="BK98" s="170">
        <f>SUM(BK99:BK104)</f>
        <v>0</v>
      </c>
    </row>
    <row r="99" spans="1:65" s="2" customFormat="1" ht="16.5" customHeight="1">
      <c r="A99" s="34"/>
      <c r="B99" s="35"/>
      <c r="C99" s="173" t="s">
        <v>158</v>
      </c>
      <c r="D99" s="173" t="s">
        <v>144</v>
      </c>
      <c r="E99" s="174" t="s">
        <v>815</v>
      </c>
      <c r="F99" s="175" t="s">
        <v>816</v>
      </c>
      <c r="G99" s="176" t="s">
        <v>210</v>
      </c>
      <c r="H99" s="177">
        <v>526</v>
      </c>
      <c r="I99" s="178"/>
      <c r="J99" s="177">
        <f>ROUND((ROUND(I99,2))*(ROUND(H99,2)),2)</f>
        <v>0</v>
      </c>
      <c r="K99" s="175" t="s">
        <v>211</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149</v>
      </c>
      <c r="AT99" s="183" t="s">
        <v>144</v>
      </c>
      <c r="AU99" s="183" t="s">
        <v>82</v>
      </c>
      <c r="AY99" s="17" t="s">
        <v>141</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149</v>
      </c>
      <c r="BM99" s="183" t="s">
        <v>344</v>
      </c>
    </row>
    <row r="100" spans="1:65" s="2" customFormat="1" ht="58.5">
      <c r="A100" s="34"/>
      <c r="B100" s="35"/>
      <c r="C100" s="36"/>
      <c r="D100" s="192" t="s">
        <v>376</v>
      </c>
      <c r="E100" s="36"/>
      <c r="F100" s="233" t="s">
        <v>817</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376</v>
      </c>
      <c r="AU100" s="17" t="s">
        <v>82</v>
      </c>
    </row>
    <row r="101" spans="1:65" s="2" customFormat="1" ht="16.5" customHeight="1">
      <c r="A101" s="34"/>
      <c r="B101" s="35"/>
      <c r="C101" s="173" t="s">
        <v>195</v>
      </c>
      <c r="D101" s="173" t="s">
        <v>144</v>
      </c>
      <c r="E101" s="174" t="s">
        <v>818</v>
      </c>
      <c r="F101" s="175" t="s">
        <v>819</v>
      </c>
      <c r="G101" s="176" t="s">
        <v>210</v>
      </c>
      <c r="H101" s="177">
        <v>238</v>
      </c>
      <c r="I101" s="178"/>
      <c r="J101" s="177">
        <f>ROUND((ROUND(I101,2))*(ROUND(H101,2)),2)</f>
        <v>0</v>
      </c>
      <c r="K101" s="175" t="s">
        <v>211</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149</v>
      </c>
      <c r="AT101" s="183" t="s">
        <v>144</v>
      </c>
      <c r="AU101" s="183" t="s">
        <v>82</v>
      </c>
      <c r="AY101" s="17" t="s">
        <v>141</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149</v>
      </c>
      <c r="BM101" s="183" t="s">
        <v>354</v>
      </c>
    </row>
    <row r="102" spans="1:65" s="2" customFormat="1" ht="58.5">
      <c r="A102" s="34"/>
      <c r="B102" s="35"/>
      <c r="C102" s="36"/>
      <c r="D102" s="192" t="s">
        <v>376</v>
      </c>
      <c r="E102" s="36"/>
      <c r="F102" s="233" t="s">
        <v>820</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376</v>
      </c>
      <c r="AU102" s="17" t="s">
        <v>82</v>
      </c>
    </row>
    <row r="103" spans="1:65" s="2" customFormat="1" ht="16.5" customHeight="1">
      <c r="A103" s="34"/>
      <c r="B103" s="35"/>
      <c r="C103" s="173" t="s">
        <v>201</v>
      </c>
      <c r="D103" s="173" t="s">
        <v>144</v>
      </c>
      <c r="E103" s="174" t="s">
        <v>821</v>
      </c>
      <c r="F103" s="175" t="s">
        <v>822</v>
      </c>
      <c r="G103" s="176" t="s">
        <v>210</v>
      </c>
      <c r="H103" s="177">
        <v>88</v>
      </c>
      <c r="I103" s="178"/>
      <c r="J103" s="177">
        <f>ROUND((ROUND(I103,2))*(ROUND(H103,2)),2)</f>
        <v>0</v>
      </c>
      <c r="K103" s="175" t="s">
        <v>211</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149</v>
      </c>
      <c r="AT103" s="183" t="s">
        <v>144</v>
      </c>
      <c r="AU103" s="183" t="s">
        <v>82</v>
      </c>
      <c r="AY103" s="17" t="s">
        <v>141</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149</v>
      </c>
      <c r="BM103" s="183" t="s">
        <v>364</v>
      </c>
    </row>
    <row r="104" spans="1:65" s="2" customFormat="1" ht="58.5">
      <c r="A104" s="34"/>
      <c r="B104" s="35"/>
      <c r="C104" s="36"/>
      <c r="D104" s="192" t="s">
        <v>376</v>
      </c>
      <c r="E104" s="36"/>
      <c r="F104" s="233" t="s">
        <v>823</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376</v>
      </c>
      <c r="AU104" s="17" t="s">
        <v>82</v>
      </c>
    </row>
    <row r="105" spans="1:65" s="12" customFormat="1" ht="25.9" customHeight="1">
      <c r="B105" s="157"/>
      <c r="C105" s="158"/>
      <c r="D105" s="159" t="s">
        <v>73</v>
      </c>
      <c r="E105" s="160" t="s">
        <v>615</v>
      </c>
      <c r="F105" s="160" t="s">
        <v>729</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141</v>
      </c>
      <c r="BK105" s="170">
        <f>SUM(BK106:BK111)</f>
        <v>0</v>
      </c>
    </row>
    <row r="106" spans="1:65" s="2" customFormat="1" ht="16.5" customHeight="1">
      <c r="A106" s="34"/>
      <c r="B106" s="35"/>
      <c r="C106" s="173" t="s">
        <v>206</v>
      </c>
      <c r="D106" s="173" t="s">
        <v>144</v>
      </c>
      <c r="E106" s="174" t="s">
        <v>824</v>
      </c>
      <c r="F106" s="175" t="s">
        <v>825</v>
      </c>
      <c r="G106" s="176" t="s">
        <v>210</v>
      </c>
      <c r="H106" s="177">
        <v>66</v>
      </c>
      <c r="I106" s="178"/>
      <c r="J106" s="177">
        <f>ROUND((ROUND(I106,2))*(ROUND(H106,2)),2)</f>
        <v>0</v>
      </c>
      <c r="K106" s="175" t="s">
        <v>211</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149</v>
      </c>
      <c r="AT106" s="183" t="s">
        <v>144</v>
      </c>
      <c r="AU106" s="183" t="s">
        <v>82</v>
      </c>
      <c r="AY106" s="17" t="s">
        <v>141</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149</v>
      </c>
      <c r="BM106" s="183" t="s">
        <v>422</v>
      </c>
    </row>
    <row r="107" spans="1:65" s="2" customFormat="1" ht="39">
      <c r="A107" s="34"/>
      <c r="B107" s="35"/>
      <c r="C107" s="36"/>
      <c r="D107" s="192" t="s">
        <v>376</v>
      </c>
      <c r="E107" s="36"/>
      <c r="F107" s="233" t="s">
        <v>826</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376</v>
      </c>
      <c r="AU107" s="17" t="s">
        <v>82</v>
      </c>
    </row>
    <row r="108" spans="1:65" s="2" customFormat="1" ht="16.5" customHeight="1">
      <c r="A108" s="34"/>
      <c r="B108" s="35"/>
      <c r="C108" s="173" t="s">
        <v>213</v>
      </c>
      <c r="D108" s="173" t="s">
        <v>144</v>
      </c>
      <c r="E108" s="174" t="s">
        <v>827</v>
      </c>
      <c r="F108" s="175" t="s">
        <v>828</v>
      </c>
      <c r="G108" s="176" t="s">
        <v>210</v>
      </c>
      <c r="H108" s="177">
        <v>56</v>
      </c>
      <c r="I108" s="178"/>
      <c r="J108" s="177">
        <f>ROUND((ROUND(I108,2))*(ROUND(H108,2)),2)</f>
        <v>0</v>
      </c>
      <c r="K108" s="175" t="s">
        <v>211</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149</v>
      </c>
      <c r="AT108" s="183" t="s">
        <v>144</v>
      </c>
      <c r="AU108" s="183" t="s">
        <v>82</v>
      </c>
      <c r="AY108" s="17" t="s">
        <v>141</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149</v>
      </c>
      <c r="BM108" s="183" t="s">
        <v>434</v>
      </c>
    </row>
    <row r="109" spans="1:65" s="2" customFormat="1" ht="58.5">
      <c r="A109" s="34"/>
      <c r="B109" s="35"/>
      <c r="C109" s="36"/>
      <c r="D109" s="192" t="s">
        <v>376</v>
      </c>
      <c r="E109" s="36"/>
      <c r="F109" s="233" t="s">
        <v>829</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376</v>
      </c>
      <c r="AU109" s="17" t="s">
        <v>82</v>
      </c>
    </row>
    <row r="110" spans="1:65" s="2" customFormat="1" ht="16.5" customHeight="1">
      <c r="A110" s="34"/>
      <c r="B110" s="35"/>
      <c r="C110" s="173" t="s">
        <v>216</v>
      </c>
      <c r="D110" s="173" t="s">
        <v>144</v>
      </c>
      <c r="E110" s="174" t="s">
        <v>830</v>
      </c>
      <c r="F110" s="175" t="s">
        <v>831</v>
      </c>
      <c r="G110" s="176" t="s">
        <v>597</v>
      </c>
      <c r="H110" s="177">
        <v>5</v>
      </c>
      <c r="I110" s="178"/>
      <c r="J110" s="177">
        <f>ROUND((ROUND(I110,2))*(ROUND(H110,2)),2)</f>
        <v>0</v>
      </c>
      <c r="K110" s="175" t="s">
        <v>211</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149</v>
      </c>
      <c r="AT110" s="183" t="s">
        <v>144</v>
      </c>
      <c r="AU110" s="183" t="s">
        <v>82</v>
      </c>
      <c r="AY110" s="17" t="s">
        <v>141</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149</v>
      </c>
      <c r="BM110" s="183" t="s">
        <v>453</v>
      </c>
    </row>
    <row r="111" spans="1:65" s="2" customFormat="1" ht="58.5">
      <c r="A111" s="34"/>
      <c r="B111" s="35"/>
      <c r="C111" s="36"/>
      <c r="D111" s="192" t="s">
        <v>376</v>
      </c>
      <c r="E111" s="36"/>
      <c r="F111" s="233" t="s">
        <v>832</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376</v>
      </c>
      <c r="AU111" s="17" t="s">
        <v>82</v>
      </c>
    </row>
    <row r="112" spans="1:65" s="12" customFormat="1" ht="25.9" customHeight="1">
      <c r="B112" s="157"/>
      <c r="C112" s="158"/>
      <c r="D112" s="159" t="s">
        <v>73</v>
      </c>
      <c r="E112" s="160" t="s">
        <v>620</v>
      </c>
      <c r="F112" s="160" t="s">
        <v>833</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141</v>
      </c>
      <c r="BK112" s="170">
        <f>SUM(BK113:BK125)</f>
        <v>0</v>
      </c>
    </row>
    <row r="113" spans="1:65" s="2" customFormat="1" ht="16.5" customHeight="1">
      <c r="A113" s="34"/>
      <c r="B113" s="35"/>
      <c r="C113" s="173" t="s">
        <v>221</v>
      </c>
      <c r="D113" s="173" t="s">
        <v>144</v>
      </c>
      <c r="E113" s="174" t="s">
        <v>834</v>
      </c>
      <c r="F113" s="175" t="s">
        <v>835</v>
      </c>
      <c r="G113" s="176" t="s">
        <v>227</v>
      </c>
      <c r="H113" s="177">
        <v>1</v>
      </c>
      <c r="I113" s="178"/>
      <c r="J113" s="177">
        <f>ROUND((ROUND(I113,2))*(ROUND(H113,2)),2)</f>
        <v>0</v>
      </c>
      <c r="K113" s="175" t="s">
        <v>211</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149</v>
      </c>
      <c r="AT113" s="183" t="s">
        <v>144</v>
      </c>
      <c r="AU113" s="183" t="s">
        <v>82</v>
      </c>
      <c r="AY113" s="17" t="s">
        <v>141</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149</v>
      </c>
      <c r="BM113" s="183" t="s">
        <v>467</v>
      </c>
    </row>
    <row r="114" spans="1:65" s="2" customFormat="1" ht="19.5">
      <c r="A114" s="34"/>
      <c r="B114" s="35"/>
      <c r="C114" s="36"/>
      <c r="D114" s="192" t="s">
        <v>376</v>
      </c>
      <c r="E114" s="36"/>
      <c r="F114" s="233" t="s">
        <v>836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376</v>
      </c>
      <c r="AU114" s="17" t="s">
        <v>82</v>
      </c>
    </row>
    <row r="115" spans="1:65" s="2" customFormat="1" ht="16.5" customHeight="1">
      <c r="A115" s="34"/>
      <c r="B115" s="35"/>
      <c r="C115" s="173" t="s">
        <v>224</v>
      </c>
      <c r="D115" s="173" t="s">
        <v>144</v>
      </c>
      <c r="E115" s="174" t="s">
        <v>837</v>
      </c>
      <c r="F115" s="175" t="s">
        <v>838</v>
      </c>
      <c r="G115" s="176" t="s">
        <v>227</v>
      </c>
      <c r="H115" s="177">
        <v>1</v>
      </c>
      <c r="I115" s="178"/>
      <c r="J115" s="177">
        <f>ROUND((ROUND(I115,2))*(ROUND(H115,2)),2)</f>
        <v>0</v>
      </c>
      <c r="K115" s="175" t="s">
        <v>211</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149</v>
      </c>
      <c r="AT115" s="183" t="s">
        <v>144</v>
      </c>
      <c r="AU115" s="183" t="s">
        <v>82</v>
      </c>
      <c r="AY115" s="17" t="s">
        <v>141</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149</v>
      </c>
      <c r="BM115" s="183" t="s">
        <v>479</v>
      </c>
    </row>
    <row r="116" spans="1:65" s="2" customFormat="1" ht="29.25">
      <c r="A116" s="34"/>
      <c r="B116" s="35"/>
      <c r="C116" s="36"/>
      <c r="D116" s="192" t="s">
        <v>376</v>
      </c>
      <c r="E116" s="36"/>
      <c r="F116" s="233" t="s">
        <v>839</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376</v>
      </c>
      <c r="AU116" s="17" t="s">
        <v>82</v>
      </c>
    </row>
    <row r="117" spans="1:65" s="2" customFormat="1" ht="16.5" customHeight="1">
      <c r="A117" s="34"/>
      <c r="B117" s="35"/>
      <c r="C117" s="173" t="s">
        <v>229</v>
      </c>
      <c r="D117" s="173" t="s">
        <v>144</v>
      </c>
      <c r="E117" s="174" t="s">
        <v>840</v>
      </c>
      <c r="F117" s="175" t="s">
        <v>722</v>
      </c>
      <c r="G117" s="176" t="s">
        <v>227</v>
      </c>
      <c r="H117" s="177">
        <v>1</v>
      </c>
      <c r="I117" s="178"/>
      <c r="J117" s="177">
        <f>ROUND((ROUND(I117,2))*(ROUND(H117,2)),2)</f>
        <v>0</v>
      </c>
      <c r="K117" s="175" t="s">
        <v>211</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149</v>
      </c>
      <c r="AT117" s="183" t="s">
        <v>144</v>
      </c>
      <c r="AU117" s="183" t="s">
        <v>82</v>
      </c>
      <c r="AY117" s="17" t="s">
        <v>141</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149</v>
      </c>
      <c r="BM117" s="183" t="s">
        <v>491</v>
      </c>
    </row>
    <row r="118" spans="1:65" s="2" customFormat="1" ht="19.5">
      <c r="A118" s="34"/>
      <c r="B118" s="35"/>
      <c r="C118" s="36"/>
      <c r="D118" s="192" t="s">
        <v>376</v>
      </c>
      <c r="E118" s="36"/>
      <c r="F118" s="233" t="s">
        <v>841</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376</v>
      </c>
      <c r="AU118" s="17" t="s">
        <v>82</v>
      </c>
    </row>
    <row r="119" spans="1:65" s="2" customFormat="1" ht="16.5" customHeight="1">
      <c r="A119" s="34"/>
      <c r="B119" s="35"/>
      <c r="C119" s="173" t="s">
        <v>8</v>
      </c>
      <c r="D119" s="173" t="s">
        <v>144</v>
      </c>
      <c r="E119" s="174" t="s">
        <v>842</v>
      </c>
      <c r="F119" s="175" t="s">
        <v>843</v>
      </c>
      <c r="G119" s="176" t="s">
        <v>227</v>
      </c>
      <c r="H119" s="177">
        <v>1</v>
      </c>
      <c r="I119" s="178"/>
      <c r="J119" s="177">
        <f>ROUND((ROUND(I119,2))*(ROUND(H119,2)),2)</f>
        <v>0</v>
      </c>
      <c r="K119" s="175" t="s">
        <v>211</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149</v>
      </c>
      <c r="AT119" s="183" t="s">
        <v>144</v>
      </c>
      <c r="AU119" s="183" t="s">
        <v>82</v>
      </c>
      <c r="AY119" s="17" t="s">
        <v>141</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149</v>
      </c>
      <c r="BM119" s="183" t="s">
        <v>688</v>
      </c>
    </row>
    <row r="120" spans="1:65" s="2" customFormat="1" ht="19.5">
      <c r="A120" s="34"/>
      <c r="B120" s="35"/>
      <c r="C120" s="36"/>
      <c r="D120" s="192" t="s">
        <v>376</v>
      </c>
      <c r="E120" s="36"/>
      <c r="F120" s="233" t="s">
        <v>844</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376</v>
      </c>
      <c r="AU120" s="17" t="s">
        <v>82</v>
      </c>
    </row>
    <row r="121" spans="1:65" s="2" customFormat="1" ht="16.5" customHeight="1">
      <c r="A121" s="34"/>
      <c r="B121" s="35"/>
      <c r="C121" s="173" t="s">
        <v>239</v>
      </c>
      <c r="D121" s="173" t="s">
        <v>144</v>
      </c>
      <c r="E121" s="174" t="s">
        <v>845</v>
      </c>
      <c r="F121" s="175" t="s">
        <v>846</v>
      </c>
      <c r="G121" s="176" t="s">
        <v>227</v>
      </c>
      <c r="H121" s="177">
        <v>1</v>
      </c>
      <c r="I121" s="178"/>
      <c r="J121" s="177">
        <f>ROUND((ROUND(I121,2))*(ROUND(H121,2)),2)</f>
        <v>0</v>
      </c>
      <c r="K121" s="175" t="s">
        <v>211</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149</v>
      </c>
      <c r="AT121" s="183" t="s">
        <v>144</v>
      </c>
      <c r="AU121" s="183" t="s">
        <v>82</v>
      </c>
      <c r="AY121" s="17" t="s">
        <v>141</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149</v>
      </c>
      <c r="BM121" s="183" t="s">
        <v>691</v>
      </c>
    </row>
    <row r="122" spans="1:65" s="2" customFormat="1" ht="19.5">
      <c r="A122" s="34"/>
      <c r="B122" s="35"/>
      <c r="C122" s="36"/>
      <c r="D122" s="192" t="s">
        <v>376</v>
      </c>
      <c r="E122" s="36"/>
      <c r="F122" s="233" t="s">
        <v>847</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376</v>
      </c>
      <c r="AU122" s="17" t="s">
        <v>82</v>
      </c>
    </row>
    <row r="123" spans="1:65" s="2" customFormat="1" ht="16.5" customHeight="1">
      <c r="A123" s="34"/>
      <c r="B123" s="35"/>
      <c r="C123" s="173" t="s">
        <v>245</v>
      </c>
      <c r="D123" s="173" t="s">
        <v>144</v>
      </c>
      <c r="E123" s="174" t="s">
        <v>848</v>
      </c>
      <c r="F123" s="175" t="s">
        <v>849</v>
      </c>
      <c r="G123" s="176" t="s">
        <v>227</v>
      </c>
      <c r="H123" s="177">
        <v>1</v>
      </c>
      <c r="I123" s="178"/>
      <c r="J123" s="177">
        <f>ROUND((ROUND(I123,2))*(ROUND(H123,2)),2)</f>
        <v>0</v>
      </c>
      <c r="K123" s="175" t="s">
        <v>211</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149</v>
      </c>
      <c r="AT123" s="183" t="s">
        <v>144</v>
      </c>
      <c r="AU123" s="183" t="s">
        <v>82</v>
      </c>
      <c r="AY123" s="17" t="s">
        <v>141</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149</v>
      </c>
      <c r="BM123" s="183" t="s">
        <v>696</v>
      </c>
    </row>
    <row r="124" spans="1:65" s="2" customFormat="1" ht="19.5">
      <c r="A124" s="34"/>
      <c r="B124" s="35"/>
      <c r="C124" s="36"/>
      <c r="D124" s="192" t="s">
        <v>376</v>
      </c>
      <c r="E124" s="36"/>
      <c r="F124" s="233" t="s">
        <v>850</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376</v>
      </c>
      <c r="AU124" s="17" t="s">
        <v>82</v>
      </c>
    </row>
    <row r="125" spans="1:65" s="2" customFormat="1" ht="16.5" customHeight="1">
      <c r="A125" s="34"/>
      <c r="B125" s="35"/>
      <c r="C125" s="173" t="s">
        <v>251</v>
      </c>
      <c r="D125" s="173" t="s">
        <v>144</v>
      </c>
      <c r="E125" s="174" t="s">
        <v>783</v>
      </c>
      <c r="F125" s="175" t="s">
        <v>851</v>
      </c>
      <c r="G125" s="176" t="s">
        <v>227</v>
      </c>
      <c r="H125" s="177">
        <v>1</v>
      </c>
      <c r="I125" s="178"/>
      <c r="J125" s="177">
        <f>ROUND((ROUND(I125,2))*(ROUND(H125,2)),2)</f>
        <v>0</v>
      </c>
      <c r="K125" s="175" t="s">
        <v>211</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149</v>
      </c>
      <c r="AT125" s="183" t="s">
        <v>144</v>
      </c>
      <c r="AU125" s="183" t="s">
        <v>82</v>
      </c>
      <c r="AY125" s="17" t="s">
        <v>141</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149</v>
      </c>
      <c r="BM125" s="183" t="s">
        <v>699</v>
      </c>
    </row>
    <row r="126" spans="1:65" s="12" customFormat="1" ht="25.9" customHeight="1">
      <c r="B126" s="157"/>
      <c r="C126" s="158"/>
      <c r="D126" s="159" t="s">
        <v>73</v>
      </c>
      <c r="E126" s="160" t="s">
        <v>567</v>
      </c>
      <c r="F126" s="160" t="s">
        <v>568</v>
      </c>
      <c r="G126" s="158"/>
      <c r="H126" s="158"/>
      <c r="I126" s="161"/>
      <c r="J126" s="162">
        <f>BK126</f>
        <v>0</v>
      </c>
      <c r="K126" s="158"/>
      <c r="L126" s="163"/>
      <c r="M126" s="164"/>
      <c r="N126" s="165"/>
      <c r="O126" s="165"/>
      <c r="P126" s="166">
        <f>SUM(P127:P128)</f>
        <v>0</v>
      </c>
      <c r="Q126" s="165"/>
      <c r="R126" s="166">
        <f>SUM(R127:R128)</f>
        <v>0</v>
      </c>
      <c r="S126" s="165"/>
      <c r="T126" s="167">
        <f>SUM(T127:T128)</f>
        <v>0</v>
      </c>
      <c r="AR126" s="168" t="s">
        <v>149</v>
      </c>
      <c r="AT126" s="169" t="s">
        <v>73</v>
      </c>
      <c r="AU126" s="169" t="s">
        <v>74</v>
      </c>
      <c r="AY126" s="168" t="s">
        <v>141</v>
      </c>
      <c r="BK126" s="170">
        <f>SUM(BK127:BK128)</f>
        <v>0</v>
      </c>
    </row>
    <row r="127" spans="1:65" s="2" customFormat="1" ht="37.9" customHeight="1">
      <c r="A127" s="34"/>
      <c r="B127" s="35"/>
      <c r="C127" s="173" t="s">
        <v>260</v>
      </c>
      <c r="D127" s="173" t="s">
        <v>144</v>
      </c>
      <c r="E127" s="174" t="s">
        <v>569</v>
      </c>
      <c r="F127" s="175" t="s">
        <v>570</v>
      </c>
      <c r="G127" s="176" t="s">
        <v>571</v>
      </c>
      <c r="H127" s="177">
        <v>24</v>
      </c>
      <c r="I127" s="178"/>
      <c r="J127" s="177">
        <f>ROUND((ROUND(I127,2))*(ROUND(H127,2)),2)</f>
        <v>0</v>
      </c>
      <c r="K127" s="175" t="s">
        <v>148</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731</v>
      </c>
      <c r="AT127" s="183" t="s">
        <v>144</v>
      </c>
      <c r="AU127" s="183" t="s">
        <v>82</v>
      </c>
      <c r="AY127" s="17" t="s">
        <v>141</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731</v>
      </c>
      <c r="BM127" s="183" t="s">
        <v>852</v>
      </c>
    </row>
    <row r="128" spans="1:65" s="2" customFormat="1">
      <c r="A128" s="34"/>
      <c r="B128" s="35"/>
      <c r="C128" s="36"/>
      <c r="D128" s="185" t="s">
        <v>151</v>
      </c>
      <c r="E128" s="36"/>
      <c r="F128" s="186" t="s">
        <v>574</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151</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zuqWcbYwL8ykyVlUG5EK7C2iPmKZVFOXFGJsVSj+dj1mBwFiTOtwK98zNbIV13EI9aM3VTkYQBsSEvBiE6M8NA==" saltValue="sYIPOD1eeceJtOWmaZELYA=="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09"/>
  <sheetViews>
    <sheetView showGridLines="0" topLeftCell="A8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99</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DP10 = E1P3</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853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854</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ROUND((SUM(BE84:BE108)),  2)</f>
        <v>0</v>
      </c>
      <c r="G33" s="34"/>
      <c r="H33" s="34"/>
      <c r="I33" s="118">
        <v>0.21</v>
      </c>
      <c r="J33" s="117">
        <f>ROUND(((SUM(BE84:BE108))*I33),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ROUND((SUM(BF84:BF108)),  2)</f>
        <v>0</v>
      </c>
      <c r="G34" s="34"/>
      <c r="H34" s="34"/>
      <c r="I34" s="118">
        <v>0.15</v>
      </c>
      <c r="J34" s="117">
        <f>ROUND(((SUM(BF84:BF108))*I34),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ROUND((SUM(BG84:BG108)),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ROUND((SUM(BH84:BH108)),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ROUND((SUM(BI84:BI108)),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DP10 = E1P3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DP10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J85</f>
        <v>0</v>
      </c>
      <c r="K60" s="135"/>
      <c r="L60" s="139"/>
    </row>
    <row r="61" spans="1:47" s="10" customFormat="1" ht="19.899999999999999" customHeight="1">
      <c r="B61" s="140"/>
      <c r="C61" s="141"/>
      <c r="D61" s="142" t="s">
        <v>855</v>
      </c>
      <c r="E61" s="143"/>
      <c r="F61" s="143"/>
      <c r="G61" s="143"/>
      <c r="H61" s="143"/>
      <c r="I61" s="143"/>
      <c r="J61" s="144">
        <f>J86</f>
        <v>0</v>
      </c>
      <c r="K61" s="141"/>
      <c r="L61" s="145"/>
    </row>
    <row r="62" spans="1:47" s="9" customFormat="1" ht="24.95" customHeight="1">
      <c r="B62" s="134"/>
      <c r="C62" s="135"/>
      <c r="D62" s="136" t="s">
        <v>120</v>
      </c>
      <c r="E62" s="137"/>
      <c r="F62" s="137"/>
      <c r="G62" s="137"/>
      <c r="H62" s="137"/>
      <c r="I62" s="137"/>
      <c r="J62" s="138">
        <f>J100</f>
        <v>0</v>
      </c>
      <c r="K62" s="135"/>
      <c r="L62" s="139"/>
    </row>
    <row r="63" spans="1:47" s="10" customFormat="1" ht="19.899999999999999" customHeight="1">
      <c r="B63" s="140"/>
      <c r="C63" s="141"/>
      <c r="D63" s="142" t="s">
        <v>121</v>
      </c>
      <c r="E63" s="143"/>
      <c r="F63" s="143"/>
      <c r="G63" s="143"/>
      <c r="H63" s="143"/>
      <c r="I63" s="143"/>
      <c r="J63" s="144">
        <f>J101</f>
        <v>0</v>
      </c>
      <c r="K63" s="141"/>
      <c r="L63" s="145"/>
    </row>
    <row r="64" spans="1:47" s="10" customFormat="1" ht="19.899999999999999" customHeight="1">
      <c r="B64" s="140"/>
      <c r="C64" s="141"/>
      <c r="D64" s="142" t="s">
        <v>125</v>
      </c>
      <c r="E64" s="143"/>
      <c r="F64" s="143"/>
      <c r="G64" s="143"/>
      <c r="H64" s="143"/>
      <c r="I64" s="143"/>
      <c r="J64" s="144">
        <f>J106</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126</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DP10 = E1P3</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101</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DP10</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20</v>
      </c>
      <c r="D78" s="36"/>
      <c r="E78" s="36"/>
      <c r="F78" s="27" t="str">
        <f>F12</f>
        <v>Česká národní banka, Na příkopě 864/28, 110 00 Pra</v>
      </c>
      <c r="G78" s="36"/>
      <c r="H78" s="36"/>
      <c r="I78" s="29" t="s">
        <v>22</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24</v>
      </c>
      <c r="D80" s="36"/>
      <c r="E80" s="36"/>
      <c r="F80" s="27" t="str">
        <f>E15</f>
        <v>ČESKÁ NÁRODNÍ BANKA</v>
      </c>
      <c r="G80" s="36"/>
      <c r="H80" s="36"/>
      <c r="I80" s="29" t="s">
        <v>32</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30</v>
      </c>
      <c r="D81" s="36"/>
      <c r="E81" s="36"/>
      <c r="F81" s="27" t="str">
        <f>IF(E18="","",E18)</f>
        <v>Vyplň údaj</v>
      </c>
      <c r="G81" s="36"/>
      <c r="H81" s="36"/>
      <c r="I81" s="29" t="s">
        <v>37</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127</v>
      </c>
      <c r="D83" s="149" t="s">
        <v>59</v>
      </c>
      <c r="E83" s="149" t="s">
        <v>55</v>
      </c>
      <c r="F83" s="149" t="s">
        <v>56</v>
      </c>
      <c r="G83" s="149" t="s">
        <v>128</v>
      </c>
      <c r="H83" s="149" t="s">
        <v>129</v>
      </c>
      <c r="I83" s="149" t="s">
        <v>130</v>
      </c>
      <c r="J83" s="149" t="s">
        <v>107</v>
      </c>
      <c r="K83" s="150" t="s">
        <v>131</v>
      </c>
      <c r="L83" s="151"/>
      <c r="M83" s="68" t="s">
        <v>18</v>
      </c>
      <c r="N83" s="69" t="s">
        <v>44</v>
      </c>
      <c r="O83" s="69" t="s">
        <v>132</v>
      </c>
      <c r="P83" s="69" t="s">
        <v>133</v>
      </c>
      <c r="Q83" s="69" t="s">
        <v>134</v>
      </c>
      <c r="R83" s="69" t="s">
        <v>135</v>
      </c>
      <c r="S83" s="69" t="s">
        <v>136</v>
      </c>
      <c r="T83" s="70" t="s">
        <v>137</v>
      </c>
      <c r="U83" s="146"/>
      <c r="V83" s="146"/>
      <c r="W83" s="146"/>
      <c r="X83" s="146"/>
      <c r="Y83" s="146"/>
      <c r="Z83" s="146"/>
      <c r="AA83" s="146"/>
      <c r="AB83" s="146"/>
      <c r="AC83" s="146"/>
      <c r="AD83" s="146"/>
      <c r="AE83" s="146"/>
    </row>
    <row r="84" spans="1:65" s="2" customFormat="1" ht="22.9" customHeight="1">
      <c r="A84" s="34"/>
      <c r="B84" s="35"/>
      <c r="C84" s="75" t="s">
        <v>138</v>
      </c>
      <c r="D84" s="36"/>
      <c r="E84" s="36"/>
      <c r="F84" s="36"/>
      <c r="G84" s="36"/>
      <c r="H84" s="36"/>
      <c r="I84" s="36"/>
      <c r="J84" s="152">
        <f>BK84</f>
        <v>0</v>
      </c>
      <c r="K84" s="36"/>
      <c r="L84" s="39"/>
      <c r="M84" s="71"/>
      <c r="N84" s="153"/>
      <c r="O84" s="72"/>
      <c r="P84" s="154">
        <f>P85+P100</f>
        <v>0</v>
      </c>
      <c r="Q84" s="72"/>
      <c r="R84" s="154">
        <f>R85+R100</f>
        <v>3.6749999999999998E-2</v>
      </c>
      <c r="S84" s="72"/>
      <c r="T84" s="155">
        <f>T85+T100</f>
        <v>0</v>
      </c>
      <c r="U84" s="34"/>
      <c r="V84" s="34"/>
      <c r="W84" s="34"/>
      <c r="X84" s="34"/>
      <c r="Y84" s="34"/>
      <c r="Z84" s="34"/>
      <c r="AA84" s="34"/>
      <c r="AB84" s="34"/>
      <c r="AC84" s="34"/>
      <c r="AD84" s="34"/>
      <c r="AE84" s="34"/>
      <c r="AT84" s="17" t="s">
        <v>73</v>
      </c>
      <c r="AU84" s="17" t="s">
        <v>108</v>
      </c>
      <c r="BK84" s="156">
        <f>BK85+BK100</f>
        <v>0</v>
      </c>
    </row>
    <row r="85" spans="1:65" s="12" customFormat="1" ht="25.9" customHeight="1">
      <c r="B85" s="157"/>
      <c r="C85" s="158"/>
      <c r="D85" s="159" t="s">
        <v>73</v>
      </c>
      <c r="E85" s="160" t="s">
        <v>293</v>
      </c>
      <c r="F85" s="160" t="s">
        <v>294</v>
      </c>
      <c r="G85" s="158"/>
      <c r="H85" s="158"/>
      <c r="I85" s="161"/>
      <c r="J85" s="162">
        <f>BK85</f>
        <v>0</v>
      </c>
      <c r="K85" s="158"/>
      <c r="L85" s="163"/>
      <c r="M85" s="164"/>
      <c r="N85" s="165"/>
      <c r="O85" s="165"/>
      <c r="P85" s="166">
        <f>P86</f>
        <v>0</v>
      </c>
      <c r="Q85" s="165"/>
      <c r="R85" s="166">
        <f>R86</f>
        <v>3.6749999999999998E-2</v>
      </c>
      <c r="S85" s="165"/>
      <c r="T85" s="167">
        <f>T86</f>
        <v>0</v>
      </c>
      <c r="AR85" s="168" t="s">
        <v>84</v>
      </c>
      <c r="AT85" s="169" t="s">
        <v>73</v>
      </c>
      <c r="AU85" s="169" t="s">
        <v>74</v>
      </c>
      <c r="AY85" s="168" t="s">
        <v>141</v>
      </c>
      <c r="BK85" s="170">
        <f>BK86</f>
        <v>0</v>
      </c>
    </row>
    <row r="86" spans="1:65" s="12" customFormat="1" ht="22.9" customHeight="1">
      <c r="B86" s="157"/>
      <c r="C86" s="158"/>
      <c r="D86" s="159" t="s">
        <v>73</v>
      </c>
      <c r="E86" s="171" t="s">
        <v>856</v>
      </c>
      <c r="F86" s="171" t="s">
        <v>857</v>
      </c>
      <c r="G86" s="158"/>
      <c r="H86" s="158"/>
      <c r="I86" s="161"/>
      <c r="J86" s="172">
        <f>BK86</f>
        <v>0</v>
      </c>
      <c r="K86" s="158"/>
      <c r="L86" s="163"/>
      <c r="M86" s="164"/>
      <c r="N86" s="165"/>
      <c r="O86" s="165"/>
      <c r="P86" s="166">
        <f>SUM(P87:P99)</f>
        <v>0</v>
      </c>
      <c r="Q86" s="165"/>
      <c r="R86" s="166">
        <f>SUM(R87:R99)</f>
        <v>3.6749999999999998E-2</v>
      </c>
      <c r="S86" s="165"/>
      <c r="T86" s="167">
        <f>SUM(T87:T99)</f>
        <v>0</v>
      </c>
      <c r="AR86" s="168" t="s">
        <v>84</v>
      </c>
      <c r="AT86" s="169" t="s">
        <v>73</v>
      </c>
      <c r="AU86" s="169" t="s">
        <v>82</v>
      </c>
      <c r="AY86" s="168" t="s">
        <v>141</v>
      </c>
      <c r="BK86" s="170">
        <f>SUM(BK87:BK99)</f>
        <v>0</v>
      </c>
    </row>
    <row r="87" spans="1:65" s="2" customFormat="1" ht="49.15" customHeight="1">
      <c r="A87" s="34"/>
      <c r="B87" s="35"/>
      <c r="C87" s="173" t="s">
        <v>82</v>
      </c>
      <c r="D87" s="173" t="s">
        <v>144</v>
      </c>
      <c r="E87" s="174" t="s">
        <v>858</v>
      </c>
      <c r="F87" s="175" t="s">
        <v>859</v>
      </c>
      <c r="G87" s="176" t="s">
        <v>147</v>
      </c>
      <c r="H87" s="177">
        <v>7</v>
      </c>
      <c r="I87" s="178"/>
      <c r="J87" s="177">
        <f>ROUND((ROUND(I87,2))*(ROUND(H87,2)),2)</f>
        <v>0</v>
      </c>
      <c r="K87" s="175" t="s">
        <v>148</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239</v>
      </c>
      <c r="AT87" s="183" t="s">
        <v>144</v>
      </c>
      <c r="AU87" s="183" t="s">
        <v>84</v>
      </c>
      <c r="AY87" s="17" t="s">
        <v>141</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239</v>
      </c>
      <c r="BM87" s="183" t="s">
        <v>860</v>
      </c>
    </row>
    <row r="88" spans="1:65" s="2" customFormat="1">
      <c r="A88" s="34"/>
      <c r="B88" s="35"/>
      <c r="C88" s="36"/>
      <c r="D88" s="185" t="s">
        <v>151</v>
      </c>
      <c r="E88" s="36"/>
      <c r="F88" s="186" t="s">
        <v>861</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151</v>
      </c>
      <c r="AU88" s="17" t="s">
        <v>84</v>
      </c>
    </row>
    <row r="89" spans="1:65" s="2" customFormat="1" ht="16.5" customHeight="1">
      <c r="A89" s="34"/>
      <c r="B89" s="35"/>
      <c r="C89" s="224" t="s">
        <v>84</v>
      </c>
      <c r="D89" s="224" t="s">
        <v>202</v>
      </c>
      <c r="E89" s="225" t="s">
        <v>862</v>
      </c>
      <c r="F89" s="226" t="s">
        <v>863</v>
      </c>
      <c r="G89" s="227" t="s">
        <v>597</v>
      </c>
      <c r="H89" s="228">
        <v>1</v>
      </c>
      <c r="I89" s="229"/>
      <c r="J89" s="228">
        <f t="shared" ref="J89:J96" si="0">ROUND((ROUND(I89,2))*(ROUND(H89,2)),2)</f>
        <v>0</v>
      </c>
      <c r="K89" s="226" t="s">
        <v>211</v>
      </c>
      <c r="L89" s="230"/>
      <c r="M89" s="231" t="s">
        <v>18</v>
      </c>
      <c r="N89" s="232" t="s">
        <v>45</v>
      </c>
      <c r="O89" s="64"/>
      <c r="P89" s="181">
        <f t="shared" ref="P89:P96" si="1">O89*H89</f>
        <v>0</v>
      </c>
      <c r="Q89" s="181">
        <v>5.2300000000000003E-3</v>
      </c>
      <c r="R89" s="181">
        <f t="shared" ref="R89:R96" si="2">Q89*H89</f>
        <v>5.2300000000000003E-3</v>
      </c>
      <c r="S89" s="181">
        <v>0</v>
      </c>
      <c r="T89" s="182">
        <f t="shared" ref="T89:T96" si="3">S89*H89</f>
        <v>0</v>
      </c>
      <c r="U89" s="34"/>
      <c r="V89" s="34"/>
      <c r="W89" s="34"/>
      <c r="X89" s="34"/>
      <c r="Y89" s="34"/>
      <c r="Z89" s="34"/>
      <c r="AA89" s="34"/>
      <c r="AB89" s="34"/>
      <c r="AC89" s="34"/>
      <c r="AD89" s="34"/>
      <c r="AE89" s="34"/>
      <c r="AR89" s="183" t="s">
        <v>334</v>
      </c>
      <c r="AT89" s="183" t="s">
        <v>202</v>
      </c>
      <c r="AU89" s="183" t="s">
        <v>84</v>
      </c>
      <c r="AY89" s="17" t="s">
        <v>141</v>
      </c>
      <c r="BE89" s="184">
        <f t="shared" ref="BE89:BE96" si="4">IF(N89="základní",J89,0)</f>
        <v>0</v>
      </c>
      <c r="BF89" s="184">
        <f t="shared" ref="BF89:BF96" si="5">IF(N89="snížená",J89,0)</f>
        <v>0</v>
      </c>
      <c r="BG89" s="184">
        <f t="shared" ref="BG89:BG96" si="6">IF(N89="zákl. přenesená",J89,0)</f>
        <v>0</v>
      </c>
      <c r="BH89" s="184">
        <f t="shared" ref="BH89:BH96" si="7">IF(N89="sníž. přenesená",J89,0)</f>
        <v>0</v>
      </c>
      <c r="BI89" s="184">
        <f t="shared" ref="BI89:BI96" si="8">IF(N89="nulová",J89,0)</f>
        <v>0</v>
      </c>
      <c r="BJ89" s="17" t="s">
        <v>82</v>
      </c>
      <c r="BK89" s="184">
        <f t="shared" ref="BK89:BK96" si="9">ROUND((ROUND(I89,2))*(ROUND(H89,2)),2)</f>
        <v>0</v>
      </c>
      <c r="BL89" s="17" t="s">
        <v>239</v>
      </c>
      <c r="BM89" s="183" t="s">
        <v>864</v>
      </c>
    </row>
    <row r="90" spans="1:65" s="2" customFormat="1" ht="16.5" customHeight="1">
      <c r="A90" s="34"/>
      <c r="B90" s="35"/>
      <c r="C90" s="224" t="s">
        <v>142</v>
      </c>
      <c r="D90" s="224" t="s">
        <v>202</v>
      </c>
      <c r="E90" s="225" t="s">
        <v>865</v>
      </c>
      <c r="F90" s="226" t="s">
        <v>866</v>
      </c>
      <c r="G90" s="227" t="s">
        <v>597</v>
      </c>
      <c r="H90" s="228">
        <v>1</v>
      </c>
      <c r="I90" s="229"/>
      <c r="J90" s="228">
        <f t="shared" si="0"/>
        <v>0</v>
      </c>
      <c r="K90" s="226" t="s">
        <v>211</v>
      </c>
      <c r="L90" s="230"/>
      <c r="M90" s="231" t="s">
        <v>18</v>
      </c>
      <c r="N90" s="232" t="s">
        <v>45</v>
      </c>
      <c r="O90" s="64"/>
      <c r="P90" s="181">
        <f t="shared" si="1"/>
        <v>0</v>
      </c>
      <c r="Q90" s="181">
        <v>5.2300000000000003E-3</v>
      </c>
      <c r="R90" s="181">
        <f t="shared" si="2"/>
        <v>5.2300000000000003E-3</v>
      </c>
      <c r="S90" s="181">
        <v>0</v>
      </c>
      <c r="T90" s="182">
        <f t="shared" si="3"/>
        <v>0</v>
      </c>
      <c r="U90" s="34"/>
      <c r="V90" s="34"/>
      <c r="W90" s="34"/>
      <c r="X90" s="34"/>
      <c r="Y90" s="34"/>
      <c r="Z90" s="34"/>
      <c r="AA90" s="34"/>
      <c r="AB90" s="34"/>
      <c r="AC90" s="34"/>
      <c r="AD90" s="34"/>
      <c r="AE90" s="34"/>
      <c r="AR90" s="183" t="s">
        <v>334</v>
      </c>
      <c r="AT90" s="183" t="s">
        <v>202</v>
      </c>
      <c r="AU90" s="183" t="s">
        <v>84</v>
      </c>
      <c r="AY90" s="17" t="s">
        <v>141</v>
      </c>
      <c r="BE90" s="184">
        <f t="shared" si="4"/>
        <v>0</v>
      </c>
      <c r="BF90" s="184">
        <f t="shared" si="5"/>
        <v>0</v>
      </c>
      <c r="BG90" s="184">
        <f t="shared" si="6"/>
        <v>0</v>
      </c>
      <c r="BH90" s="184">
        <f t="shared" si="7"/>
        <v>0</v>
      </c>
      <c r="BI90" s="184">
        <f t="shared" si="8"/>
        <v>0</v>
      </c>
      <c r="BJ90" s="17" t="s">
        <v>82</v>
      </c>
      <c r="BK90" s="184">
        <f t="shared" si="9"/>
        <v>0</v>
      </c>
      <c r="BL90" s="17" t="s">
        <v>239</v>
      </c>
      <c r="BM90" s="183" t="s">
        <v>867</v>
      </c>
    </row>
    <row r="91" spans="1:65" s="2" customFormat="1" ht="16.5" customHeight="1">
      <c r="A91" s="34"/>
      <c r="B91" s="35"/>
      <c r="C91" s="224" t="s">
        <v>149</v>
      </c>
      <c r="D91" s="224" t="s">
        <v>202</v>
      </c>
      <c r="E91" s="225" t="s">
        <v>868</v>
      </c>
      <c r="F91" s="226" t="s">
        <v>869</v>
      </c>
      <c r="G91" s="227" t="s">
        <v>597</v>
      </c>
      <c r="H91" s="228">
        <v>1</v>
      </c>
      <c r="I91" s="229"/>
      <c r="J91" s="228">
        <f t="shared" si="0"/>
        <v>0</v>
      </c>
      <c r="K91" s="226" t="s">
        <v>211</v>
      </c>
      <c r="L91" s="230"/>
      <c r="M91" s="231" t="s">
        <v>18</v>
      </c>
      <c r="N91" s="232" t="s">
        <v>45</v>
      </c>
      <c r="O91" s="64"/>
      <c r="P91" s="181">
        <f t="shared" si="1"/>
        <v>0</v>
      </c>
      <c r="Q91" s="181">
        <v>5.2300000000000003E-3</v>
      </c>
      <c r="R91" s="181">
        <f t="shared" si="2"/>
        <v>5.2300000000000003E-3</v>
      </c>
      <c r="S91" s="181">
        <v>0</v>
      </c>
      <c r="T91" s="182">
        <f t="shared" si="3"/>
        <v>0</v>
      </c>
      <c r="U91" s="34"/>
      <c r="V91" s="34"/>
      <c r="W91" s="34"/>
      <c r="X91" s="34"/>
      <c r="Y91" s="34"/>
      <c r="Z91" s="34"/>
      <c r="AA91" s="34"/>
      <c r="AB91" s="34"/>
      <c r="AC91" s="34"/>
      <c r="AD91" s="34"/>
      <c r="AE91" s="34"/>
      <c r="AR91" s="183" t="s">
        <v>334</v>
      </c>
      <c r="AT91" s="183" t="s">
        <v>202</v>
      </c>
      <c r="AU91" s="183" t="s">
        <v>84</v>
      </c>
      <c r="AY91" s="17" t="s">
        <v>141</v>
      </c>
      <c r="BE91" s="184">
        <f t="shared" si="4"/>
        <v>0</v>
      </c>
      <c r="BF91" s="184">
        <f t="shared" si="5"/>
        <v>0</v>
      </c>
      <c r="BG91" s="184">
        <f t="shared" si="6"/>
        <v>0</v>
      </c>
      <c r="BH91" s="184">
        <f t="shared" si="7"/>
        <v>0</v>
      </c>
      <c r="BI91" s="184">
        <f t="shared" si="8"/>
        <v>0</v>
      </c>
      <c r="BJ91" s="17" t="s">
        <v>82</v>
      </c>
      <c r="BK91" s="184">
        <f t="shared" si="9"/>
        <v>0</v>
      </c>
      <c r="BL91" s="17" t="s">
        <v>239</v>
      </c>
      <c r="BM91" s="183" t="s">
        <v>870</v>
      </c>
    </row>
    <row r="92" spans="1:65" s="2" customFormat="1" ht="16.5" customHeight="1">
      <c r="A92" s="34"/>
      <c r="B92" s="35"/>
      <c r="C92" s="224" t="s">
        <v>179</v>
      </c>
      <c r="D92" s="224" t="s">
        <v>202</v>
      </c>
      <c r="E92" s="225" t="s">
        <v>871</v>
      </c>
      <c r="F92" s="226" t="s">
        <v>872</v>
      </c>
      <c r="G92" s="227" t="s">
        <v>597</v>
      </c>
      <c r="H92" s="228">
        <v>1</v>
      </c>
      <c r="I92" s="229"/>
      <c r="J92" s="228">
        <f t="shared" si="0"/>
        <v>0</v>
      </c>
      <c r="K92" s="226" t="s">
        <v>211</v>
      </c>
      <c r="L92" s="230"/>
      <c r="M92" s="231" t="s">
        <v>18</v>
      </c>
      <c r="N92" s="232" t="s">
        <v>45</v>
      </c>
      <c r="O92" s="64"/>
      <c r="P92" s="181">
        <f t="shared" si="1"/>
        <v>0</v>
      </c>
      <c r="Q92" s="181">
        <v>5.3E-3</v>
      </c>
      <c r="R92" s="181">
        <f t="shared" si="2"/>
        <v>5.3E-3</v>
      </c>
      <c r="S92" s="181">
        <v>0</v>
      </c>
      <c r="T92" s="182">
        <f t="shared" si="3"/>
        <v>0</v>
      </c>
      <c r="U92" s="34"/>
      <c r="V92" s="34"/>
      <c r="W92" s="34"/>
      <c r="X92" s="34"/>
      <c r="Y92" s="34"/>
      <c r="Z92" s="34"/>
      <c r="AA92" s="34"/>
      <c r="AB92" s="34"/>
      <c r="AC92" s="34"/>
      <c r="AD92" s="34"/>
      <c r="AE92" s="34"/>
      <c r="AR92" s="183" t="s">
        <v>334</v>
      </c>
      <c r="AT92" s="183" t="s">
        <v>202</v>
      </c>
      <c r="AU92" s="183" t="s">
        <v>84</v>
      </c>
      <c r="AY92" s="17" t="s">
        <v>141</v>
      </c>
      <c r="BE92" s="184">
        <f t="shared" si="4"/>
        <v>0</v>
      </c>
      <c r="BF92" s="184">
        <f t="shared" si="5"/>
        <v>0</v>
      </c>
      <c r="BG92" s="184">
        <f t="shared" si="6"/>
        <v>0</v>
      </c>
      <c r="BH92" s="184">
        <f t="shared" si="7"/>
        <v>0</v>
      </c>
      <c r="BI92" s="184">
        <f t="shared" si="8"/>
        <v>0</v>
      </c>
      <c r="BJ92" s="17" t="s">
        <v>82</v>
      </c>
      <c r="BK92" s="184">
        <f t="shared" si="9"/>
        <v>0</v>
      </c>
      <c r="BL92" s="17" t="s">
        <v>239</v>
      </c>
      <c r="BM92" s="183" t="s">
        <v>873</v>
      </c>
    </row>
    <row r="93" spans="1:65" s="2" customFormat="1" ht="16.5" customHeight="1">
      <c r="A93" s="34"/>
      <c r="B93" s="35"/>
      <c r="C93" s="224" t="s">
        <v>158</v>
      </c>
      <c r="D93" s="224" t="s">
        <v>202</v>
      </c>
      <c r="E93" s="225" t="s">
        <v>874</v>
      </c>
      <c r="F93" s="226" t="s">
        <v>875</v>
      </c>
      <c r="G93" s="227" t="s">
        <v>597</v>
      </c>
      <c r="H93" s="228">
        <v>1</v>
      </c>
      <c r="I93" s="229"/>
      <c r="J93" s="228">
        <f t="shared" si="0"/>
        <v>0</v>
      </c>
      <c r="K93" s="226" t="s">
        <v>211</v>
      </c>
      <c r="L93" s="230"/>
      <c r="M93" s="231" t="s">
        <v>18</v>
      </c>
      <c r="N93" s="232" t="s">
        <v>45</v>
      </c>
      <c r="O93" s="64"/>
      <c r="P93" s="181">
        <f t="shared" si="1"/>
        <v>0</v>
      </c>
      <c r="Q93" s="181">
        <v>5.28E-3</v>
      </c>
      <c r="R93" s="181">
        <f t="shared" si="2"/>
        <v>5.28E-3</v>
      </c>
      <c r="S93" s="181">
        <v>0</v>
      </c>
      <c r="T93" s="182">
        <f t="shared" si="3"/>
        <v>0</v>
      </c>
      <c r="U93" s="34"/>
      <c r="V93" s="34"/>
      <c r="W93" s="34"/>
      <c r="X93" s="34"/>
      <c r="Y93" s="34"/>
      <c r="Z93" s="34"/>
      <c r="AA93" s="34"/>
      <c r="AB93" s="34"/>
      <c r="AC93" s="34"/>
      <c r="AD93" s="34"/>
      <c r="AE93" s="34"/>
      <c r="AR93" s="183" t="s">
        <v>334</v>
      </c>
      <c r="AT93" s="183" t="s">
        <v>202</v>
      </c>
      <c r="AU93" s="183" t="s">
        <v>84</v>
      </c>
      <c r="AY93" s="17" t="s">
        <v>141</v>
      </c>
      <c r="BE93" s="184">
        <f t="shared" si="4"/>
        <v>0</v>
      </c>
      <c r="BF93" s="184">
        <f t="shared" si="5"/>
        <v>0</v>
      </c>
      <c r="BG93" s="184">
        <f t="shared" si="6"/>
        <v>0</v>
      </c>
      <c r="BH93" s="184">
        <f t="shared" si="7"/>
        <v>0</v>
      </c>
      <c r="BI93" s="184">
        <f t="shared" si="8"/>
        <v>0</v>
      </c>
      <c r="BJ93" s="17" t="s">
        <v>82</v>
      </c>
      <c r="BK93" s="184">
        <f t="shared" si="9"/>
        <v>0</v>
      </c>
      <c r="BL93" s="17" t="s">
        <v>239</v>
      </c>
      <c r="BM93" s="183" t="s">
        <v>876</v>
      </c>
    </row>
    <row r="94" spans="1:65" s="2" customFormat="1" ht="16.5" customHeight="1">
      <c r="A94" s="34"/>
      <c r="B94" s="35"/>
      <c r="C94" s="224" t="s">
        <v>195</v>
      </c>
      <c r="D94" s="224" t="s">
        <v>202</v>
      </c>
      <c r="E94" s="225" t="s">
        <v>877</v>
      </c>
      <c r="F94" s="226" t="s">
        <v>878</v>
      </c>
      <c r="G94" s="227" t="s">
        <v>597</v>
      </c>
      <c r="H94" s="228">
        <v>1</v>
      </c>
      <c r="I94" s="229"/>
      <c r="J94" s="228">
        <f t="shared" si="0"/>
        <v>0</v>
      </c>
      <c r="K94" s="226" t="s">
        <v>211</v>
      </c>
      <c r="L94" s="230"/>
      <c r="M94" s="231" t="s">
        <v>18</v>
      </c>
      <c r="N94" s="232" t="s">
        <v>45</v>
      </c>
      <c r="O94" s="64"/>
      <c r="P94" s="181">
        <f t="shared" si="1"/>
        <v>0</v>
      </c>
      <c r="Q94" s="181">
        <v>5.2500000000000003E-3</v>
      </c>
      <c r="R94" s="181">
        <f t="shared" si="2"/>
        <v>5.2500000000000003E-3</v>
      </c>
      <c r="S94" s="181">
        <v>0</v>
      </c>
      <c r="T94" s="182">
        <f t="shared" si="3"/>
        <v>0</v>
      </c>
      <c r="U94" s="34"/>
      <c r="V94" s="34"/>
      <c r="W94" s="34"/>
      <c r="X94" s="34"/>
      <c r="Y94" s="34"/>
      <c r="Z94" s="34"/>
      <c r="AA94" s="34"/>
      <c r="AB94" s="34"/>
      <c r="AC94" s="34"/>
      <c r="AD94" s="34"/>
      <c r="AE94" s="34"/>
      <c r="AR94" s="183" t="s">
        <v>334</v>
      </c>
      <c r="AT94" s="183" t="s">
        <v>202</v>
      </c>
      <c r="AU94" s="183" t="s">
        <v>84</v>
      </c>
      <c r="AY94" s="17" t="s">
        <v>141</v>
      </c>
      <c r="BE94" s="184">
        <f t="shared" si="4"/>
        <v>0</v>
      </c>
      <c r="BF94" s="184">
        <f t="shared" si="5"/>
        <v>0</v>
      </c>
      <c r="BG94" s="184">
        <f t="shared" si="6"/>
        <v>0</v>
      </c>
      <c r="BH94" s="184">
        <f t="shared" si="7"/>
        <v>0</v>
      </c>
      <c r="BI94" s="184">
        <f t="shared" si="8"/>
        <v>0</v>
      </c>
      <c r="BJ94" s="17" t="s">
        <v>82</v>
      </c>
      <c r="BK94" s="184">
        <f t="shared" si="9"/>
        <v>0</v>
      </c>
      <c r="BL94" s="17" t="s">
        <v>239</v>
      </c>
      <c r="BM94" s="183" t="s">
        <v>879</v>
      </c>
    </row>
    <row r="95" spans="1:65" s="2" customFormat="1" ht="16.5" customHeight="1">
      <c r="A95" s="34"/>
      <c r="B95" s="35"/>
      <c r="C95" s="224" t="s">
        <v>201</v>
      </c>
      <c r="D95" s="224" t="s">
        <v>202</v>
      </c>
      <c r="E95" s="225" t="s">
        <v>880</v>
      </c>
      <c r="F95" s="226" t="s">
        <v>881</v>
      </c>
      <c r="G95" s="227" t="s">
        <v>597</v>
      </c>
      <c r="H95" s="228">
        <v>1</v>
      </c>
      <c r="I95" s="229"/>
      <c r="J95" s="228">
        <f t="shared" si="0"/>
        <v>0</v>
      </c>
      <c r="K95" s="226" t="s">
        <v>211</v>
      </c>
      <c r="L95" s="230"/>
      <c r="M95" s="231" t="s">
        <v>18</v>
      </c>
      <c r="N95" s="232" t="s">
        <v>45</v>
      </c>
      <c r="O95" s="64"/>
      <c r="P95" s="181">
        <f t="shared" si="1"/>
        <v>0</v>
      </c>
      <c r="Q95" s="181">
        <v>5.2300000000000003E-3</v>
      </c>
      <c r="R95" s="181">
        <f t="shared" si="2"/>
        <v>5.2300000000000003E-3</v>
      </c>
      <c r="S95" s="181">
        <v>0</v>
      </c>
      <c r="T95" s="182">
        <f t="shared" si="3"/>
        <v>0</v>
      </c>
      <c r="U95" s="34"/>
      <c r="V95" s="34"/>
      <c r="W95" s="34"/>
      <c r="X95" s="34"/>
      <c r="Y95" s="34"/>
      <c r="Z95" s="34"/>
      <c r="AA95" s="34"/>
      <c r="AB95" s="34"/>
      <c r="AC95" s="34"/>
      <c r="AD95" s="34"/>
      <c r="AE95" s="34"/>
      <c r="AR95" s="183" t="s">
        <v>334</v>
      </c>
      <c r="AT95" s="183" t="s">
        <v>202</v>
      </c>
      <c r="AU95" s="183" t="s">
        <v>84</v>
      </c>
      <c r="AY95" s="17" t="s">
        <v>141</v>
      </c>
      <c r="BE95" s="184">
        <f t="shared" si="4"/>
        <v>0</v>
      </c>
      <c r="BF95" s="184">
        <f t="shared" si="5"/>
        <v>0</v>
      </c>
      <c r="BG95" s="184">
        <f t="shared" si="6"/>
        <v>0</v>
      </c>
      <c r="BH95" s="184">
        <f t="shared" si="7"/>
        <v>0</v>
      </c>
      <c r="BI95" s="184">
        <f t="shared" si="8"/>
        <v>0</v>
      </c>
      <c r="BJ95" s="17" t="s">
        <v>82</v>
      </c>
      <c r="BK95" s="184">
        <f t="shared" si="9"/>
        <v>0</v>
      </c>
      <c r="BL95" s="17" t="s">
        <v>239</v>
      </c>
      <c r="BM95" s="183" t="s">
        <v>882</v>
      </c>
    </row>
    <row r="96" spans="1:65" s="2" customFormat="1" ht="49.15" customHeight="1">
      <c r="A96" s="34"/>
      <c r="B96" s="35"/>
      <c r="C96" s="173" t="s">
        <v>206</v>
      </c>
      <c r="D96" s="173" t="s">
        <v>144</v>
      </c>
      <c r="E96" s="174" t="s">
        <v>883</v>
      </c>
      <c r="F96" s="175" t="s">
        <v>884</v>
      </c>
      <c r="G96" s="176" t="s">
        <v>263</v>
      </c>
      <c r="H96" s="177">
        <v>0.04</v>
      </c>
      <c r="I96" s="178"/>
      <c r="J96" s="177">
        <f t="shared" si="0"/>
        <v>0</v>
      </c>
      <c r="K96" s="175" t="s">
        <v>148</v>
      </c>
      <c r="L96" s="39"/>
      <c r="M96" s="179" t="s">
        <v>18</v>
      </c>
      <c r="N96" s="180" t="s">
        <v>45</v>
      </c>
      <c r="O96" s="64"/>
      <c r="P96" s="181">
        <f t="shared" si="1"/>
        <v>0</v>
      </c>
      <c r="Q96" s="181">
        <v>0</v>
      </c>
      <c r="R96" s="181">
        <f t="shared" si="2"/>
        <v>0</v>
      </c>
      <c r="S96" s="181">
        <v>0</v>
      </c>
      <c r="T96" s="182">
        <f t="shared" si="3"/>
        <v>0</v>
      </c>
      <c r="U96" s="34"/>
      <c r="V96" s="34"/>
      <c r="W96" s="34"/>
      <c r="X96" s="34"/>
      <c r="Y96" s="34"/>
      <c r="Z96" s="34"/>
      <c r="AA96" s="34"/>
      <c r="AB96" s="34"/>
      <c r="AC96" s="34"/>
      <c r="AD96" s="34"/>
      <c r="AE96" s="34"/>
      <c r="AR96" s="183" t="s">
        <v>239</v>
      </c>
      <c r="AT96" s="183" t="s">
        <v>144</v>
      </c>
      <c r="AU96" s="183" t="s">
        <v>84</v>
      </c>
      <c r="AY96" s="17" t="s">
        <v>141</v>
      </c>
      <c r="BE96" s="184">
        <f t="shared" si="4"/>
        <v>0</v>
      </c>
      <c r="BF96" s="184">
        <f t="shared" si="5"/>
        <v>0</v>
      </c>
      <c r="BG96" s="184">
        <f t="shared" si="6"/>
        <v>0</v>
      </c>
      <c r="BH96" s="184">
        <f t="shared" si="7"/>
        <v>0</v>
      </c>
      <c r="BI96" s="184">
        <f t="shared" si="8"/>
        <v>0</v>
      </c>
      <c r="BJ96" s="17" t="s">
        <v>82</v>
      </c>
      <c r="BK96" s="184">
        <f t="shared" si="9"/>
        <v>0</v>
      </c>
      <c r="BL96" s="17" t="s">
        <v>239</v>
      </c>
      <c r="BM96" s="183" t="s">
        <v>885</v>
      </c>
    </row>
    <row r="97" spans="1:65" s="2" customFormat="1">
      <c r="A97" s="34"/>
      <c r="B97" s="35"/>
      <c r="C97" s="36"/>
      <c r="D97" s="185" t="s">
        <v>151</v>
      </c>
      <c r="E97" s="36"/>
      <c r="F97" s="186" t="s">
        <v>886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151</v>
      </c>
      <c r="AU97" s="17" t="s">
        <v>84</v>
      </c>
    </row>
    <row r="98" spans="1:65" s="2" customFormat="1" ht="49.15" customHeight="1">
      <c r="A98" s="34"/>
      <c r="B98" s="35"/>
      <c r="C98" s="173" t="s">
        <v>213</v>
      </c>
      <c r="D98" s="173" t="s">
        <v>144</v>
      </c>
      <c r="E98" s="174" t="s">
        <v>887</v>
      </c>
      <c r="F98" s="175" t="s">
        <v>888</v>
      </c>
      <c r="G98" s="176" t="s">
        <v>263</v>
      </c>
      <c r="H98" s="177">
        <v>0.04</v>
      </c>
      <c r="I98" s="178"/>
      <c r="J98" s="177">
        <f>ROUND((ROUND(I98,2))*(ROUND(H98,2)),2)</f>
        <v>0</v>
      </c>
      <c r="K98" s="175" t="s">
        <v>148</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239</v>
      </c>
      <c r="AT98" s="183" t="s">
        <v>144</v>
      </c>
      <c r="AU98" s="183" t="s">
        <v>84</v>
      </c>
      <c r="AY98" s="17" t="s">
        <v>141</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239</v>
      </c>
      <c r="BM98" s="183" t="s">
        <v>889</v>
      </c>
    </row>
    <row r="99" spans="1:65" s="2" customFormat="1">
      <c r="A99" s="34"/>
      <c r="B99" s="35"/>
      <c r="C99" s="36"/>
      <c r="D99" s="185" t="s">
        <v>151</v>
      </c>
      <c r="E99" s="36"/>
      <c r="F99" s="186" t="s">
        <v>890</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151</v>
      </c>
      <c r="AU99" s="17" t="s">
        <v>84</v>
      </c>
    </row>
    <row r="100" spans="1:65" s="12" customFormat="1" ht="25.9" customHeight="1">
      <c r="B100" s="157"/>
      <c r="C100" s="158"/>
      <c r="D100" s="159" t="s">
        <v>73</v>
      </c>
      <c r="E100" s="160" t="s">
        <v>441</v>
      </c>
      <c r="F100" s="160" t="s">
        <v>442</v>
      </c>
      <c r="G100" s="158"/>
      <c r="H100" s="158"/>
      <c r="I100" s="161"/>
      <c r="J100" s="162">
        <f>BK100</f>
        <v>0</v>
      </c>
      <c r="K100" s="158"/>
      <c r="L100" s="163"/>
      <c r="M100" s="164"/>
      <c r="N100" s="165"/>
      <c r="O100" s="165"/>
      <c r="P100" s="166">
        <f>P101+P106</f>
        <v>0</v>
      </c>
      <c r="Q100" s="165"/>
      <c r="R100" s="166">
        <f>R101+R106</f>
        <v>0</v>
      </c>
      <c r="S100" s="165"/>
      <c r="T100" s="167">
        <f>T101+T106</f>
        <v>0</v>
      </c>
      <c r="AR100" s="168" t="s">
        <v>179</v>
      </c>
      <c r="AT100" s="169" t="s">
        <v>73</v>
      </c>
      <c r="AU100" s="169" t="s">
        <v>74</v>
      </c>
      <c r="AY100" s="168" t="s">
        <v>141</v>
      </c>
      <c r="BK100" s="170">
        <f>BK101+BK106</f>
        <v>0</v>
      </c>
    </row>
    <row r="101" spans="1:65" s="12" customFormat="1" ht="22.9" customHeight="1">
      <c r="B101" s="157"/>
      <c r="C101" s="158"/>
      <c r="D101" s="159" t="s">
        <v>73</v>
      </c>
      <c r="E101" s="171" t="s">
        <v>443</v>
      </c>
      <c r="F101" s="171" t="s">
        <v>444</v>
      </c>
      <c r="G101" s="158"/>
      <c r="H101" s="158"/>
      <c r="I101" s="161"/>
      <c r="J101" s="172">
        <f>BK101</f>
        <v>0</v>
      </c>
      <c r="K101" s="158"/>
      <c r="L101" s="163"/>
      <c r="M101" s="164"/>
      <c r="N101" s="165"/>
      <c r="O101" s="165"/>
      <c r="P101" s="166">
        <f>SUM(P102:P105)</f>
        <v>0</v>
      </c>
      <c r="Q101" s="165"/>
      <c r="R101" s="166">
        <f>SUM(R102:R105)</f>
        <v>0</v>
      </c>
      <c r="S101" s="165"/>
      <c r="T101" s="167">
        <f>SUM(T102:T105)</f>
        <v>0</v>
      </c>
      <c r="AR101" s="168" t="s">
        <v>179</v>
      </c>
      <c r="AT101" s="169" t="s">
        <v>73</v>
      </c>
      <c r="AU101" s="169" t="s">
        <v>82</v>
      </c>
      <c r="AY101" s="168" t="s">
        <v>141</v>
      </c>
      <c r="BK101" s="170">
        <f>SUM(BK102:BK105)</f>
        <v>0</v>
      </c>
    </row>
    <row r="102" spans="1:65" s="2" customFormat="1" ht="24.2" customHeight="1">
      <c r="A102" s="34"/>
      <c r="B102" s="35"/>
      <c r="C102" s="173" t="s">
        <v>216</v>
      </c>
      <c r="D102" s="173" t="s">
        <v>144</v>
      </c>
      <c r="E102" s="174" t="s">
        <v>446</v>
      </c>
      <c r="F102" s="175" t="s">
        <v>891</v>
      </c>
      <c r="G102" s="176" t="s">
        <v>227</v>
      </c>
      <c r="H102" s="177">
        <v>1</v>
      </c>
      <c r="I102" s="178"/>
      <c r="J102" s="177">
        <f>ROUND((ROUND(I102,2))*(ROUND(H102,2)),2)</f>
        <v>0</v>
      </c>
      <c r="K102" s="175" t="s">
        <v>148</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448</v>
      </c>
      <c r="AT102" s="183" t="s">
        <v>144</v>
      </c>
      <c r="AU102" s="183" t="s">
        <v>84</v>
      </c>
      <c r="AY102" s="17" t="s">
        <v>141</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448</v>
      </c>
      <c r="BM102" s="183" t="s">
        <v>892</v>
      </c>
    </row>
    <row r="103" spans="1:65" s="2" customFormat="1">
      <c r="A103" s="34"/>
      <c r="B103" s="35"/>
      <c r="C103" s="36"/>
      <c r="D103" s="185" t="s">
        <v>151</v>
      </c>
      <c r="E103" s="36"/>
      <c r="F103" s="186" t="s">
        <v>450</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151</v>
      </c>
      <c r="AU103" s="17" t="s">
        <v>84</v>
      </c>
    </row>
    <row r="104" spans="1:65" s="2" customFormat="1" ht="16.5" customHeight="1">
      <c r="A104" s="34"/>
      <c r="B104" s="35"/>
      <c r="C104" s="173" t="s">
        <v>221</v>
      </c>
      <c r="D104" s="173" t="s">
        <v>144</v>
      </c>
      <c r="E104" s="174" t="s">
        <v>893</v>
      </c>
      <c r="F104" s="175" t="s">
        <v>894</v>
      </c>
      <c r="G104" s="176" t="s">
        <v>227</v>
      </c>
      <c r="H104" s="177">
        <v>1</v>
      </c>
      <c r="I104" s="178"/>
      <c r="J104" s="177">
        <f>ROUND((ROUND(I104,2))*(ROUND(H104,2)),2)</f>
        <v>0</v>
      </c>
      <c r="K104" s="175" t="s">
        <v>148</v>
      </c>
      <c r="L104" s="39"/>
      <c r="M104" s="179" t="s">
        <v>18</v>
      </c>
      <c r="N104" s="180" t="s">
        <v>45</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448</v>
      </c>
      <c r="AT104" s="183" t="s">
        <v>144</v>
      </c>
      <c r="AU104" s="183" t="s">
        <v>84</v>
      </c>
      <c r="AY104" s="17" t="s">
        <v>141</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448</v>
      </c>
      <c r="BM104" s="183" t="s">
        <v>895</v>
      </c>
    </row>
    <row r="105" spans="1:65" s="2" customFormat="1">
      <c r="A105" s="34"/>
      <c r="B105" s="35"/>
      <c r="C105" s="36"/>
      <c r="D105" s="185" t="s">
        <v>151</v>
      </c>
      <c r="E105" s="36"/>
      <c r="F105" s="186" t="s">
        <v>896</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151</v>
      </c>
      <c r="AU105" s="17" t="s">
        <v>84</v>
      </c>
    </row>
    <row r="106" spans="1:65" s="12" customFormat="1" ht="22.9" customHeight="1">
      <c r="B106" s="157"/>
      <c r="C106" s="158"/>
      <c r="D106" s="159" t="s">
        <v>73</v>
      </c>
      <c r="E106" s="171" t="s">
        <v>472</v>
      </c>
      <c r="F106" s="171" t="s">
        <v>473</v>
      </c>
      <c r="G106" s="158"/>
      <c r="H106" s="158"/>
      <c r="I106" s="161"/>
      <c r="J106" s="172">
        <f>BK106</f>
        <v>0</v>
      </c>
      <c r="K106" s="158"/>
      <c r="L106" s="163"/>
      <c r="M106" s="164"/>
      <c r="N106" s="165"/>
      <c r="O106" s="165"/>
      <c r="P106" s="166">
        <f>SUM(P107:P108)</f>
        <v>0</v>
      </c>
      <c r="Q106" s="165"/>
      <c r="R106" s="166">
        <f>SUM(R107:R108)</f>
        <v>0</v>
      </c>
      <c r="S106" s="165"/>
      <c r="T106" s="167">
        <f>SUM(T107:T108)</f>
        <v>0</v>
      </c>
      <c r="AR106" s="168" t="s">
        <v>179</v>
      </c>
      <c r="AT106" s="169" t="s">
        <v>73</v>
      </c>
      <c r="AU106" s="169" t="s">
        <v>82</v>
      </c>
      <c r="AY106" s="168" t="s">
        <v>141</v>
      </c>
      <c r="BK106" s="170">
        <f>SUM(BK107:BK108)</f>
        <v>0</v>
      </c>
    </row>
    <row r="107" spans="1:65" s="2" customFormat="1" ht="16.5" customHeight="1">
      <c r="A107" s="34"/>
      <c r="B107" s="35"/>
      <c r="C107" s="173" t="s">
        <v>224</v>
      </c>
      <c r="D107" s="173" t="s">
        <v>144</v>
      </c>
      <c r="E107" s="174" t="s">
        <v>786</v>
      </c>
      <c r="F107" s="175" t="s">
        <v>787</v>
      </c>
      <c r="G107" s="176" t="s">
        <v>788</v>
      </c>
      <c r="H107" s="177">
        <v>1</v>
      </c>
      <c r="I107" s="178"/>
      <c r="J107" s="177">
        <f>ROUND((ROUND(I107,2))*(ROUND(H107,2)),2)</f>
        <v>0</v>
      </c>
      <c r="K107" s="175" t="s">
        <v>148</v>
      </c>
      <c r="L107" s="39"/>
      <c r="M107" s="179" t="s">
        <v>18</v>
      </c>
      <c r="N107" s="180" t="s">
        <v>45</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448</v>
      </c>
      <c r="AT107" s="183" t="s">
        <v>144</v>
      </c>
      <c r="AU107" s="183" t="s">
        <v>84</v>
      </c>
      <c r="AY107" s="17" t="s">
        <v>141</v>
      </c>
      <c r="BE107" s="184">
        <f>IF(N107="základní",J107,0)</f>
        <v>0</v>
      </c>
      <c r="BF107" s="184">
        <f>IF(N107="snížená",J107,0)</f>
        <v>0</v>
      </c>
      <c r="BG107" s="184">
        <f>IF(N107="zákl. přenesená",J107,0)</f>
        <v>0</v>
      </c>
      <c r="BH107" s="184">
        <f>IF(N107="sníž. přenesená",J107,0)</f>
        <v>0</v>
      </c>
      <c r="BI107" s="184">
        <f>IF(N107="nulová",J107,0)</f>
        <v>0</v>
      </c>
      <c r="BJ107" s="17" t="s">
        <v>82</v>
      </c>
      <c r="BK107" s="184">
        <f>ROUND((ROUND(I107,2))*(ROUND(H107,2)),2)</f>
        <v>0</v>
      </c>
      <c r="BL107" s="17" t="s">
        <v>448</v>
      </c>
      <c r="BM107" s="183" t="s">
        <v>897</v>
      </c>
    </row>
    <row r="108" spans="1:65" s="2" customFormat="1">
      <c r="A108" s="34"/>
      <c r="B108" s="35"/>
      <c r="C108" s="36"/>
      <c r="D108" s="185" t="s">
        <v>151</v>
      </c>
      <c r="E108" s="36"/>
      <c r="F108" s="186" t="s">
        <v>790</v>
      </c>
      <c r="G108" s="36"/>
      <c r="H108" s="36"/>
      <c r="I108" s="187"/>
      <c r="J108" s="36"/>
      <c r="K108" s="36"/>
      <c r="L108" s="39"/>
      <c r="M108" s="234"/>
      <c r="N108" s="235"/>
      <c r="O108" s="236"/>
      <c r="P108" s="236"/>
      <c r="Q108" s="236"/>
      <c r="R108" s="236"/>
      <c r="S108" s="236"/>
      <c r="T108" s="237"/>
      <c r="U108" s="34"/>
      <c r="V108" s="34"/>
      <c r="W108" s="34"/>
      <c r="X108" s="34"/>
      <c r="Y108" s="34"/>
      <c r="Z108" s="34"/>
      <c r="AA108" s="34"/>
      <c r="AB108" s="34"/>
      <c r="AC108" s="34"/>
      <c r="AD108" s="34"/>
      <c r="AE108" s="34"/>
      <c r="AT108" s="17" t="s">
        <v>151</v>
      </c>
      <c r="AU108" s="17" t="s">
        <v>84</v>
      </c>
    </row>
    <row r="109" spans="1:65" s="2" customFormat="1" ht="6.95" customHeight="1">
      <c r="A109" s="34"/>
      <c r="B109" s="47"/>
      <c r="C109" s="48"/>
      <c r="D109" s="48"/>
      <c r="E109" s="48"/>
      <c r="F109" s="48"/>
      <c r="G109" s="48"/>
      <c r="H109" s="48"/>
      <c r="I109" s="48"/>
      <c r="J109" s="48"/>
      <c r="K109" s="48"/>
      <c r="L109" s="39"/>
      <c r="M109" s="34"/>
      <c r="O109" s="34"/>
      <c r="P109" s="34"/>
      <c r="Q109" s="34"/>
      <c r="R109" s="34"/>
      <c r="S109" s="34"/>
      <c r="T109" s="34"/>
      <c r="U109" s="34"/>
      <c r="V109" s="34"/>
      <c r="W109" s="34"/>
      <c r="X109" s="34"/>
      <c r="Y109" s="34"/>
      <c r="Z109" s="34"/>
      <c r="AA109" s="34"/>
      <c r="AB109" s="34"/>
      <c r="AC109" s="34"/>
      <c r="AD109" s="34"/>
      <c r="AE109" s="34"/>
    </row>
  </sheetData>
  <sheetProtection algorithmName="SHA-512" hashValue="t4QTCHr+7wgdx67/kIc+Rs6hIB+D97IeIhYOM4h5uZJWzAMDjIuvwEnRpqXO4ZNyec0fJ8mC+8iAZtD2sn3LLg==" saltValue="CzE4CnwFJgmPatPVwVORwg==" spinCount="100000" sheet="1" objects="1" scenarios="1"/>
  <autoFilter ref="C83:K108"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7" r:id="rId2" xr:uid="{00000000-0004-0000-0600-000001000000}"/>
    <hyperlink ref="F99" r:id="rId3" xr:uid="{00000000-0004-0000-0600-000002000000}"/>
    <hyperlink ref="F103" r:id="rId4" xr:uid="{00000000-0004-0000-0600-000003000000}"/>
    <hyperlink ref="F105" r:id="rId5" xr:uid="{00000000-0004-0000-0600-000004000000}"/>
    <hyperlink ref="F108"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DP10</vt:lpstr>
      <vt:lpstr>D1.4.1 - Zdravotně techni...</vt:lpstr>
      <vt:lpstr>D1.4.2 - Chlazení - DP10</vt:lpstr>
      <vt:lpstr>D1.4.4 - Elektroinstalace...</vt:lpstr>
      <vt:lpstr>D1.4.5 - Měření a regulac...</vt:lpstr>
      <vt:lpstr>D1.4.6 - Stínění - DP10</vt:lpstr>
      <vt:lpstr>'D1.1 - Stavba - DP10'!Print_Area</vt:lpstr>
      <vt:lpstr>'D1.4.1 - Zdravotně techni...'!Print_Area</vt:lpstr>
      <vt:lpstr>'D1.4.2 - Chlazení - DP10'!Print_Area</vt:lpstr>
      <vt:lpstr>'D1.4.4 - Elektroinstalace...'!Print_Area</vt:lpstr>
      <vt:lpstr>'D1.4.5 - Měření a regulac...'!Print_Area</vt:lpstr>
      <vt:lpstr>'D1.4.6 - Stínění - DP10'!Print_Area</vt:lpstr>
      <vt:lpstr>'Rekapitulace stavby'!Print_Area</vt:lpstr>
      <vt:lpstr>'D1.1 - Stavba - DP10'!Print_Titles</vt:lpstr>
      <vt:lpstr>'D1.4.1 - Zdravotně techni...'!Print_Titles</vt:lpstr>
      <vt:lpstr>'D1.4.2 - Chlazení - DP10'!Print_Titles</vt:lpstr>
      <vt:lpstr>'D1.4.4 - Elektroinstalace...'!Print_Titles</vt:lpstr>
      <vt:lpstr>'D1.4.5 - Měření a regulac...'!Print_Titles</vt:lpstr>
      <vt:lpstr>'D1.4.6 - Stínění - DP10'!Print_Titles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2023-12-14T07:57:18Z</dcterms:created>
  <dcterms:modified xsi:type="dcterms:W3CDTF">2023-12-14T23:33:52Z</dcterms:modified>
</cp:coreProperties>
</file>